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С_Теремок_Северное сияние\2024г\Музыкальное\"/>
    </mc:Choice>
  </mc:AlternateContent>
  <xr:revisionPtr revIDLastSave="0" documentId="13_ncr:1_{E0191387-7120-4992-8617-605C678218C2}" xr6:coauthVersionLast="47" xr6:coauthVersionMax="47" xr10:uidLastSave="{00000000-0000-0000-0000-000000000000}"/>
  <bookViews>
    <workbookView xWindow="600" yWindow="264" windowWidth="16908" windowHeight="11952" xr2:uid="{00000000-000D-0000-FFFF-FFFF00000000}"/>
  </bookViews>
  <sheets>
    <sheet name="расчет" sheetId="1" r:id="rId1"/>
  </sheets>
  <definedNames>
    <definedName name="_xlnm.Print_Area" localSheetId="0">расчет!$A$1:$K$25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J12" i="1" s="1"/>
  <c r="K12" i="1" s="1"/>
  <c r="H13" i="1"/>
  <c r="I13" i="1" s="1"/>
  <c r="J13" i="1" s="1"/>
  <c r="K13" i="1" s="1"/>
  <c r="H11" i="1"/>
  <c r="I11" i="1" s="1"/>
  <c r="J11" i="1" s="1"/>
  <c r="K11" i="1" s="1"/>
  <c r="H10" i="1"/>
  <c r="I10" i="1" s="1"/>
  <c r="J10" i="1" s="1"/>
  <c r="K10" i="1" s="1"/>
  <c r="D14" i="1"/>
  <c r="K14" i="1" l="1"/>
  <c r="H16" i="1" s="1"/>
</calcChain>
</file>

<file path=xl/sharedStrings.xml><?xml version="1.0" encoding="utf-8"?>
<sst xmlns="http://schemas.openxmlformats.org/spreadsheetml/2006/main" count="38" uniqueCount="31">
  <si>
    <t>Приложение № 2 к извещению</t>
  </si>
  <si>
    <t>Обоснование (расчет)  начальной (максимальной) цены государственного договора</t>
  </si>
  <si>
    <t>Обоснование использования выбранного метода:</t>
  </si>
  <si>
    <t xml:space="preserve">Метод сопоставимых рыночных цен – является приоритетным  методом для определения и обоснования НМЦД
</t>
  </si>
  <si>
    <t>№</t>
  </si>
  <si>
    <t>Наименование предмета договора (объект закупки)</t>
  </si>
  <si>
    <t>Ед. изм</t>
  </si>
  <si>
    <t>Кол-во</t>
  </si>
  <si>
    <t>Источник информации о цене (руб./ед.изм.)</t>
  </si>
  <si>
    <t>НМЦД,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</si>
  <si>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</si>
  <si>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</si>
  <si>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</si>
  <si>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НМЦД с учетом округления цены за единицу (руб.)**</t>
  </si>
  <si>
    <t>шт.</t>
  </si>
  <si>
    <t>комплект</t>
  </si>
  <si>
    <t>Итого:</t>
  </si>
  <si>
    <t>х</t>
  </si>
  <si>
    <t xml:space="preserve">*В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товаров. </t>
  </si>
  <si>
    <t>** В соответствии с п.3.20.1 Методических рекомендаций, утвержденных приказом Минэкономразвития РФ от 02.10.2013 № 567 расчет произведен с помощью стандартных функций табличного редактора EXCEL.</t>
  </si>
  <si>
    <t>подпись</t>
  </si>
  <si>
    <t>В результате проведенного расчета НМЦД, цена договора составила, руб.:</t>
  </si>
  <si>
    <t xml:space="preserve">В целях определения НМЦК методом сопоставимых рыночных цен (анализа рынка) использованы 3 (три) коммерческих предложения
</t>
  </si>
  <si>
    <t>Предложение 1 (вх. № 215 от 22.03.2024)</t>
  </si>
  <si>
    <t>Учебно-методический комплект "Музыкально-ритмический конструктор"</t>
  </si>
  <si>
    <t>Музыкальный инструмент нейроложки</t>
  </si>
  <si>
    <t>Базовый набор перкуссионных трубок (диатонический набор)</t>
  </si>
  <si>
    <t>Бар-чаймс</t>
  </si>
  <si>
    <r>
      <t>Предложение 2 (</t>
    </r>
    <r>
      <rPr>
        <b/>
        <sz val="10"/>
        <rFont val="Times New Roman"/>
        <family val="1"/>
        <charset val="204"/>
      </rPr>
      <t>вх. № 216 от 22.03.2024</t>
    </r>
    <r>
      <rPr>
        <b/>
        <sz val="10"/>
        <color indexed="8"/>
        <rFont val="Times New Roman"/>
        <family val="1"/>
        <charset val="204"/>
      </rPr>
      <t>)</t>
    </r>
  </si>
  <si>
    <r>
      <t>Предложение 3 (</t>
    </r>
    <r>
      <rPr>
        <b/>
        <sz val="10"/>
        <rFont val="Times New Roman"/>
        <family val="1"/>
        <charset val="204"/>
      </rPr>
      <t>вх. № 214 от 22.03.2024</t>
    </r>
    <r>
      <rPr>
        <b/>
        <sz val="10"/>
        <color indexed="8"/>
        <rFont val="Times New Roman"/>
        <family val="1"/>
        <charset val="204"/>
      </rPr>
      <t>)</t>
    </r>
  </si>
  <si>
    <t>Расчет произведен 22.03.2024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</si>
</sst>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/>
    <xf numFmtId="4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2" fontId="8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1600200</xdr:rowOff>
    </xdr:from>
    <xdr:to>
      <xdr:col>7</xdr:col>
      <xdr:colOff>1390650</xdr:colOff>
      <xdr:row>8</xdr:row>
      <xdr:rowOff>1962150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4333875"/>
          <a:ext cx="1371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171450</xdr:colOff>
      <xdr:row>8</xdr:row>
      <xdr:rowOff>1447800</xdr:rowOff>
    </xdr:from>
    <xdr:to>
      <xdr:col>7</xdr:col>
      <xdr:colOff>323850</xdr:colOff>
      <xdr:row>8</xdr:row>
      <xdr:rowOff>1676400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41814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tabSelected="1" view="pageBreakPreview" zoomScaleNormal="100" zoomScaleSheetLayoutView="100" workbookViewId="0">
      <selection activeCell="C23" sqref="C23:K23"/>
    </sheetView>
  </sheetViews>
  <sheetFormatPr defaultColWidth="9.109375" defaultRowHeight="13.2" x14ac:dyDescent="0.25"/>
  <cols>
    <col min="1" max="1" width="3.109375" style="1" customWidth="1"/>
    <col min="2" max="2" width="33.44140625" style="1" customWidth="1"/>
    <col min="3" max="3" width="9" style="1" customWidth="1"/>
    <col min="4" max="4" width="6.33203125" style="1" customWidth="1"/>
    <col min="5" max="5" width="13" style="1" customWidth="1"/>
    <col min="6" max="7" width="12.6640625" style="1" customWidth="1"/>
    <col min="8" max="8" width="20.88671875" style="1" customWidth="1"/>
    <col min="9" max="9" width="12.44140625" style="1" customWidth="1"/>
    <col min="10" max="10" width="9.33203125" style="1" customWidth="1"/>
    <col min="11" max="11" width="16.44140625" style="1" customWidth="1"/>
    <col min="12" max="16384" width="9.109375" style="1"/>
  </cols>
  <sheetData>
    <row r="1" spans="1:26" ht="15.75" customHeight="1" x14ac:dyDescent="0.25">
      <c r="B1" s="2"/>
      <c r="C1" s="2"/>
      <c r="H1" s="37" t="s">
        <v>0</v>
      </c>
      <c r="I1" s="37"/>
      <c r="J1" s="37"/>
      <c r="K1" s="37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spans="1:26" ht="6.75" customHeight="1" x14ac:dyDescent="0.25">
      <c r="B2" s="2"/>
      <c r="C2" s="2"/>
      <c r="H2" s="37"/>
      <c r="I2" s="37"/>
      <c r="J2" s="37"/>
      <c r="K2" s="37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</row>
    <row r="3" spans="1:26" ht="24.75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67.5" customHeight="1" x14ac:dyDescent="0.3">
      <c r="A4" s="5"/>
      <c r="B4" s="6" t="s">
        <v>2</v>
      </c>
      <c r="C4" s="39" t="s">
        <v>3</v>
      </c>
      <c r="D4" s="40"/>
      <c r="E4" s="40"/>
      <c r="F4" s="40"/>
      <c r="G4" s="40"/>
      <c r="H4" s="40"/>
      <c r="I4" s="40"/>
      <c r="J4" s="40"/>
      <c r="K4" s="4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6" x14ac:dyDescent="0.3">
      <c r="A5" s="5"/>
      <c r="B5" s="7"/>
      <c r="C5" s="8"/>
      <c r="D5" s="8"/>
      <c r="E5" s="8"/>
      <c r="F5" s="8"/>
      <c r="G5" s="8"/>
      <c r="H5" s="8"/>
      <c r="I5" s="8"/>
      <c r="J5" s="8"/>
      <c r="K5" s="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1.5" customHeight="1" x14ac:dyDescent="0.25">
      <c r="A6" s="5"/>
      <c r="B6" s="42" t="s">
        <v>22</v>
      </c>
      <c r="C6" s="42"/>
      <c r="D6" s="42"/>
      <c r="E6" s="42"/>
      <c r="F6" s="42"/>
      <c r="G6" s="42"/>
      <c r="H6" s="42"/>
      <c r="I6" s="42"/>
      <c r="J6" s="42"/>
      <c r="K6" s="4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10"/>
      <c r="J7" s="11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9" customHeight="1" x14ac:dyDescent="0.25">
      <c r="A8" s="43" t="s">
        <v>4</v>
      </c>
      <c r="B8" s="43" t="s">
        <v>5</v>
      </c>
      <c r="C8" s="43" t="s">
        <v>6</v>
      </c>
      <c r="D8" s="43" t="s">
        <v>7</v>
      </c>
      <c r="E8" s="43" t="s">
        <v>8</v>
      </c>
      <c r="F8" s="43"/>
      <c r="G8" s="43"/>
      <c r="H8" s="44" t="s">
        <v>9</v>
      </c>
      <c r="I8" s="45"/>
      <c r="J8" s="45"/>
      <c r="K8" s="46"/>
    </row>
    <row r="9" spans="1:26" ht="155.25" customHeight="1" x14ac:dyDescent="0.25">
      <c r="A9" s="43"/>
      <c r="B9" s="43"/>
      <c r="C9" s="43"/>
      <c r="D9" s="43"/>
      <c r="E9" s="12" t="s">
        <v>23</v>
      </c>
      <c r="F9" s="12" t="s">
        <v>28</v>
      </c>
      <c r="G9" s="12" t="s">
        <v>29</v>
      </c>
      <c r="H9" s="13" t="s">
        <v>10</v>
      </c>
      <c r="I9" s="14" t="s">
        <v>11</v>
      </c>
      <c r="J9" s="14" t="s">
        <v>12</v>
      </c>
      <c r="K9" s="14" t="s">
        <v>13</v>
      </c>
    </row>
    <row r="10" spans="1:26" ht="29.4" customHeight="1" x14ac:dyDescent="0.25">
      <c r="A10" s="35">
        <v>1</v>
      </c>
      <c r="B10" s="36" t="s">
        <v>24</v>
      </c>
      <c r="C10" s="15" t="s">
        <v>14</v>
      </c>
      <c r="D10" s="17">
        <v>2</v>
      </c>
      <c r="E10" s="18">
        <v>33705</v>
      </c>
      <c r="F10" s="18">
        <v>34716</v>
      </c>
      <c r="G10" s="18">
        <v>37980</v>
      </c>
      <c r="H10" s="19">
        <f>((D10/3)*(SUM(E10:G10)))</f>
        <v>70934</v>
      </c>
      <c r="I10" s="19">
        <f t="shared" ref="I10:I13" si="0">H10/D10</f>
        <v>35467</v>
      </c>
      <c r="J10" s="19">
        <f t="shared" ref="J10:J13" si="1">ROUND(I10,2)</f>
        <v>35467</v>
      </c>
      <c r="K10" s="19">
        <f t="shared" ref="K10:K13" si="2">J10*D10</f>
        <v>70934</v>
      </c>
    </row>
    <row r="11" spans="1:26" ht="31.2" customHeight="1" x14ac:dyDescent="0.25">
      <c r="A11" s="35">
        <v>2</v>
      </c>
      <c r="B11" s="36" t="s">
        <v>25</v>
      </c>
      <c r="C11" s="15" t="s">
        <v>14</v>
      </c>
      <c r="D11" s="17">
        <v>40</v>
      </c>
      <c r="E11" s="18">
        <v>468</v>
      </c>
      <c r="F11" s="18">
        <v>482</v>
      </c>
      <c r="G11" s="18">
        <v>1450</v>
      </c>
      <c r="H11" s="19">
        <f>((D11/3)*(SUM(E11:G11)))</f>
        <v>32000</v>
      </c>
      <c r="I11" s="19">
        <f t="shared" si="0"/>
        <v>800</v>
      </c>
      <c r="J11" s="19">
        <f t="shared" si="1"/>
        <v>800</v>
      </c>
      <c r="K11" s="19">
        <f t="shared" si="2"/>
        <v>32000</v>
      </c>
    </row>
    <row r="12" spans="1:26" ht="29.4" customHeight="1" x14ac:dyDescent="0.25">
      <c r="A12" s="35">
        <v>3</v>
      </c>
      <c r="B12" s="36" t="s">
        <v>26</v>
      </c>
      <c r="C12" s="15" t="s">
        <v>15</v>
      </c>
      <c r="D12" s="17">
        <v>10</v>
      </c>
      <c r="E12" s="18">
        <v>4060</v>
      </c>
      <c r="F12" s="18">
        <v>4418</v>
      </c>
      <c r="G12" s="18">
        <v>3680</v>
      </c>
      <c r="H12" s="19">
        <f t="shared" ref="H12:H13" si="3">((D12/3)*(SUM(E12:G12)))</f>
        <v>40526.666666666672</v>
      </c>
      <c r="I12" s="19">
        <f t="shared" si="0"/>
        <v>4052.666666666667</v>
      </c>
      <c r="J12" s="19">
        <f t="shared" si="1"/>
        <v>4052.67</v>
      </c>
      <c r="K12" s="19">
        <f t="shared" si="2"/>
        <v>40526.699999999997</v>
      </c>
    </row>
    <row r="13" spans="1:26" ht="15" customHeight="1" x14ac:dyDescent="0.25">
      <c r="A13" s="35">
        <v>4</v>
      </c>
      <c r="B13" s="36" t="s">
        <v>27</v>
      </c>
      <c r="C13" s="15" t="s">
        <v>14</v>
      </c>
      <c r="D13" s="17">
        <v>5</v>
      </c>
      <c r="E13" s="18">
        <v>9737</v>
      </c>
      <c r="F13" s="18">
        <v>10029</v>
      </c>
      <c r="G13" s="18">
        <v>9000</v>
      </c>
      <c r="H13" s="19">
        <f t="shared" si="3"/>
        <v>47943.333333333336</v>
      </c>
      <c r="I13" s="19">
        <f t="shared" si="0"/>
        <v>9588.6666666666679</v>
      </c>
      <c r="J13" s="19">
        <f t="shared" si="1"/>
        <v>9588.67</v>
      </c>
      <c r="K13" s="19">
        <f t="shared" si="2"/>
        <v>47943.35</v>
      </c>
    </row>
    <row r="14" spans="1:26" ht="16.5" customHeight="1" x14ac:dyDescent="0.25">
      <c r="A14" s="47" t="s">
        <v>16</v>
      </c>
      <c r="B14" s="48"/>
      <c r="C14" s="49"/>
      <c r="D14" s="20">
        <f>SUM(D10:D13)</f>
        <v>57</v>
      </c>
      <c r="E14" s="21" t="s">
        <v>17</v>
      </c>
      <c r="F14" s="21" t="s">
        <v>17</v>
      </c>
      <c r="G14" s="21" t="s">
        <v>17</v>
      </c>
      <c r="H14" s="22" t="s">
        <v>17</v>
      </c>
      <c r="I14" s="22" t="s">
        <v>17</v>
      </c>
      <c r="J14" s="22" t="s">
        <v>17</v>
      </c>
      <c r="K14" s="22">
        <f>SUM(K10:K13)</f>
        <v>191404.05000000002</v>
      </c>
    </row>
    <row r="15" spans="1:26" ht="19.5" customHeight="1" x14ac:dyDescent="0.25">
      <c r="A15" s="50"/>
      <c r="B15" s="50"/>
      <c r="C15" s="50"/>
      <c r="D15" s="50"/>
      <c r="E15" s="50"/>
      <c r="F15" s="50"/>
      <c r="G15" s="50"/>
      <c r="H15" s="23"/>
      <c r="K15" s="24"/>
    </row>
    <row r="16" spans="1:26" ht="37.5" customHeight="1" x14ac:dyDescent="0.35">
      <c r="A16" s="51" t="s">
        <v>21</v>
      </c>
      <c r="B16" s="52"/>
      <c r="C16" s="52"/>
      <c r="D16" s="52"/>
      <c r="E16" s="52"/>
      <c r="F16" s="52"/>
      <c r="G16" s="52"/>
      <c r="H16" s="25">
        <f>K14</f>
        <v>191404.05000000002</v>
      </c>
      <c r="I16" s="26"/>
      <c r="J16" s="26"/>
      <c r="K16" s="26"/>
    </row>
    <row r="17" spans="1:12" ht="9" customHeight="1" x14ac:dyDescent="0.35">
      <c r="A17" s="27"/>
      <c r="B17" s="28"/>
      <c r="C17" s="28"/>
      <c r="D17" s="28"/>
      <c r="E17" s="28"/>
      <c r="F17" s="28"/>
      <c r="G17" s="28"/>
      <c r="H17" s="26"/>
      <c r="I17" s="26"/>
      <c r="J17" s="26"/>
      <c r="K17" s="26"/>
    </row>
    <row r="18" spans="1:12" ht="9.75" customHeigh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2" ht="30" customHeight="1" x14ac:dyDescent="0.25">
      <c r="A19" s="53" t="s">
        <v>18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2" x14ac:dyDescent="0.25">
      <c r="A20" s="1" t="s">
        <v>19</v>
      </c>
    </row>
    <row r="21" spans="1:12" ht="13.8" x14ac:dyDescent="0.25">
      <c r="L21" s="16"/>
    </row>
    <row r="22" spans="1:12" ht="13.5" customHeight="1" x14ac:dyDescent="0.3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2" ht="15.6" x14ac:dyDescent="0.3">
      <c r="B23" s="32" t="s">
        <v>30</v>
      </c>
      <c r="C23" s="54"/>
      <c r="D23" s="55"/>
      <c r="E23" s="55"/>
      <c r="F23" s="55"/>
      <c r="G23" s="55"/>
      <c r="H23" s="55"/>
      <c r="I23" s="56"/>
      <c r="J23" s="56"/>
      <c r="K23" s="56"/>
    </row>
    <row r="24" spans="1:12" ht="6" customHeight="1" x14ac:dyDescent="0.25"/>
    <row r="25" spans="1:12" x14ac:dyDescent="0.25">
      <c r="B25" s="33" t="s">
        <v>20</v>
      </c>
      <c r="C25" s="34"/>
      <c r="D25" s="34"/>
      <c r="E25" s="34"/>
    </row>
  </sheetData>
  <mergeCells count="15">
    <mergeCell ref="A14:C14"/>
    <mergeCell ref="A15:G15"/>
    <mergeCell ref="A16:G16"/>
    <mergeCell ref="A19:K19"/>
    <mergeCell ref="C23:K23"/>
    <mergeCell ref="H1:K2"/>
    <mergeCell ref="A3:K3"/>
    <mergeCell ref="C4:K4"/>
    <mergeCell ref="B6:K6"/>
    <mergeCell ref="A8:A9"/>
    <mergeCell ref="B8:B9"/>
    <mergeCell ref="C8:C9"/>
    <mergeCell ref="D8:D9"/>
    <mergeCell ref="E8:G8"/>
    <mergeCell ref="H8:K8"/>
  </mergeCells>
  <printOptions horizontalCentered="1"/>
  <pageMargins left="0.39370078740157483" right="0.39370078740157483" top="0.78740157480314965" bottom="0.59055118110236227" header="0.51181102362204722" footer="0.51181102362204722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Надежда Лиджиева</cp:lastModifiedBy>
  <dcterms:created xsi:type="dcterms:W3CDTF">2024-03-17T05:51:50Z</dcterms:created>
  <dcterms:modified xsi:type="dcterms:W3CDTF">2024-03-24T13:48:54Z</dcterms:modified>
</cp:coreProperties>
</file>