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асчет НМЦК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<sst xmlns="http://schemas.openxmlformats.org/spreadsheetml/2006/main" count="33" uniqueCount="31">
  <si>
    <t xml:space="preserve">Обоснование начальной (максимальной) цены договора
на поставку ГСМ по топливным картам через сеть АЗС на период  июль-декабрь 2024 года
</t>
  </si>
  <si>
    <t xml:space="preserve">№</t>
  </si>
  <si>
    <t xml:space="preserve">Наименование предмета контракта</t>
  </si>
  <si>
    <t xml:space="preserve">Ед. изм</t>
  </si>
  <si>
    <t xml:space="preserve">Кол-во</t>
  </si>
  <si>
    <t xml:space="preserve">Источник информации о цене (руб./ед.изм.)</t>
  </si>
  <si>
    <t xml:space="preserve">Однородность совокупности значений выявленных цен, используемых в расчете НМЦК**</t>
  </si>
  <si>
    <t xml:space="preserve">НМЦК, определенная методом сопоставимых рыночных цен (анализа рынка)*</t>
  </si>
  <si>
    <t xml:space="preserve">Коммерческое предложение №1 
</t>
  </si>
  <si>
    <t xml:space="preserve">Коммерческое предложение №2  
</t>
  </si>
  <si>
    <t xml:space="preserve">Коммерческое предложение №3 
</t>
  </si>
  <si>
    <t xml:space="preserve">Средняя арифметическая цена за единицу     &lt;ц&gt; </t>
  </si>
  <si>
    <t xml:space="preserve">Среднее квадратичное отклонение</t>
  </si>
  <si>
    <r>
      <rPr>
        <b val="true"/>
        <sz val="12"/>
        <color rgb="FF000000"/>
        <rFont val="Times New Roman"/>
        <family val="1"/>
        <charset val="204"/>
      </rPr>
      <t xml:space="preserve">коэффициент вариации цен V (%)           </t>
    </r>
    <r>
      <rPr>
        <i val="true"/>
        <sz val="12"/>
        <color rgb="FF000000"/>
        <rFont val="Times New Roman"/>
        <family val="1"/>
        <charset val="204"/>
      </rPr>
      <t xml:space="preserve">         </t>
    </r>
  </si>
  <si>
    <r>
      <rPr>
        <b val="true"/>
        <sz val="12"/>
        <color rgb="FF000000"/>
        <rFont val="Times New Roman"/>
        <family val="1"/>
        <charset val="204"/>
      </rPr>
      <t xml:space="preserve">Расчет НМЦК по формуле</t>
    </r>
    <r>
      <rPr>
        <sz val="12"/>
        <color rgb="FF000000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</si>
  <si>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Цена за единицу изм. (руб.)</t>
  </si>
  <si>
    <t xml:space="preserve">Цена за единицу изм. с округлением (вниз) до сотых долей после запятой (руб.)</t>
  </si>
  <si>
    <t xml:space="preserve">НМЦК с учетом округления цены за единицу (руб.)**</t>
  </si>
  <si>
    <t xml:space="preserve">Автомобильный бензин АИ-92, экологический класс К 5</t>
  </si>
  <si>
    <t xml:space="preserve">л</t>
  </si>
  <si>
    <t xml:space="preserve">Сжиженный газ, К 5</t>
  </si>
  <si>
    <t xml:space="preserve">Дизельное топливо (летнее), экологический класс К 5</t>
  </si>
  <si>
    <t xml:space="preserve">65.5</t>
  </si>
  <si>
    <t xml:space="preserve">Итого</t>
  </si>
  <si>
    <t xml:space="preserve">Соответствует ГОСТ Р 52087-2018. экологический класс К 5</t>
  </si>
  <si>
    <t xml:space="preserve">В результате проведенного расчета Н(М)ЦД, договора составила 1450500,0 руб.</t>
  </si>
  <si>
    <t xml:space="preserve">*Определение НМЦК произведено Заказчиком в соответствии с  Приказом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</t>
  </si>
  <si>
    <t xml:space="preserve">** В соответствии с п.3.20.1 Методических рекомендаций, утвержденных приказом Минэкономразвития РФ от 02.10.2013 №567 расчет произведен с помощью стандартных функций табличного редактора EXCEL.</t>
  </si>
  <si>
    <t xml:space="preserve">Расчет произвел юрисконсульт Пятигорского филиала ГУП СК "Крайтранс" О.П. Толкачева</t>
  </si>
  <si>
    <t xml:space="preserve">16.05.2024 г.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</si>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</sst>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#,##0"/>
    <numFmt numFmtId="167" formatCode="_-* #,##0.00_р_._-;\-* #,##0.00_р_._-;_-* \-??_р_._-;_-@_-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i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1" fillId="0" borderId="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2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1.wmf"/><Relationship Id="rId3" Type="http://schemas.openxmlformats.org/officeDocument/2006/relationships/image" Target="../media/image2.wmf"/><Relationship Id="rId4" Type="http://schemas.openxmlformats.org/officeDocument/2006/relationships/image" Target="../media/image3.wmf"/><Relationship Id="rId5" Type="http://schemas.openxmlformats.org/officeDocument/2006/relationships/image" Target="../media/image4.wmf"/><Relationship Id="rId6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29520</xdr:colOff>
      <xdr:row>3</xdr:row>
      <xdr:rowOff>1442880</xdr:rowOff>
    </xdr:from>
    <xdr:to>
      <xdr:col>8</xdr:col>
      <xdr:colOff>11520</xdr:colOff>
      <xdr:row>3</xdr:row>
      <xdr:rowOff>1796040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1049840" y="3338280"/>
          <a:ext cx="1572120" cy="353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20520</xdr:colOff>
      <xdr:row>3</xdr:row>
      <xdr:rowOff>955080</xdr:rowOff>
    </xdr:from>
    <xdr:to>
      <xdr:col>10</xdr:col>
      <xdr:colOff>2880</xdr:colOff>
      <xdr:row>3</xdr:row>
      <xdr:rowOff>1307880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14291640" y="2850480"/>
          <a:ext cx="1300320" cy="352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81000</xdr:colOff>
      <xdr:row>3</xdr:row>
      <xdr:rowOff>1546920</xdr:rowOff>
    </xdr:from>
    <xdr:to>
      <xdr:col>8</xdr:col>
      <xdr:colOff>1391400</xdr:colOff>
      <xdr:row>3</xdr:row>
      <xdr:rowOff>1982880</xdr:rowOff>
    </xdr:to>
    <xdr:pic>
      <xdr:nvPicPr>
        <xdr:cNvPr id="2" name="Picture 2" descr=""/>
        <xdr:cNvPicPr/>
      </xdr:nvPicPr>
      <xdr:blipFill>
        <a:blip r:embed="rId3"/>
        <a:stretch/>
      </xdr:blipFill>
      <xdr:spPr>
        <a:xfrm>
          <a:off x="12691440" y="3442320"/>
          <a:ext cx="1310400" cy="435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542880</xdr:colOff>
      <xdr:row>3</xdr:row>
      <xdr:rowOff>2221560</xdr:rowOff>
    </xdr:from>
    <xdr:to>
      <xdr:col>10</xdr:col>
      <xdr:colOff>2117160</xdr:colOff>
      <xdr:row>3</xdr:row>
      <xdr:rowOff>2584800</xdr:rowOff>
    </xdr:to>
    <xdr:pic>
      <xdr:nvPicPr>
        <xdr:cNvPr id="3" name="Picture 5" descr=""/>
        <xdr:cNvPicPr/>
      </xdr:nvPicPr>
      <xdr:blipFill>
        <a:blip r:embed="rId4"/>
        <a:stretch/>
      </xdr:blipFill>
      <xdr:spPr>
        <a:xfrm>
          <a:off x="16131960" y="4116960"/>
          <a:ext cx="1574280" cy="363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321120</xdr:colOff>
      <xdr:row>3</xdr:row>
      <xdr:rowOff>1235520</xdr:rowOff>
    </xdr:from>
    <xdr:to>
      <xdr:col>10</xdr:col>
      <xdr:colOff>486000</xdr:colOff>
      <xdr:row>3</xdr:row>
      <xdr:rowOff>1463760</xdr:rowOff>
    </xdr:to>
    <xdr:pic>
      <xdr:nvPicPr>
        <xdr:cNvPr id="4" name="Picture 6" descr=""/>
        <xdr:cNvPicPr/>
      </xdr:nvPicPr>
      <xdr:blipFill>
        <a:blip r:embed="rId5"/>
        <a:stretch/>
      </xdr:blipFill>
      <xdr:spPr>
        <a:xfrm>
          <a:off x="15910200" y="3130920"/>
          <a:ext cx="164880" cy="228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744480</xdr:colOff>
      <xdr:row>3</xdr:row>
      <xdr:rowOff>1951560</xdr:rowOff>
    </xdr:from>
    <xdr:to>
      <xdr:col>10</xdr:col>
      <xdr:colOff>909360</xdr:colOff>
      <xdr:row>3</xdr:row>
      <xdr:rowOff>2180160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16333560" y="3846960"/>
          <a:ext cx="164880" cy="228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C31"/>
  <sheetViews>
    <sheetView showFormulas="false" showGridLines="true" showRowColHeaders="true" showZeros="true" rightToLeft="false" tabSelected="true" showOutlineSymbols="true" defaultGridColor="true" view="normal" topLeftCell="A1" colorId="64" zoomScale="69" zoomScaleNormal="69" zoomScalePageLayoutView="100" workbookViewId="0">
      <selection pane="topLeft" activeCell="N9" activeCellId="0" sqref="N9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14"/>
    <col collapsed="false" customWidth="true" hidden="false" outlineLevel="0" max="2" min="2" style="1" width="56.85"/>
    <col collapsed="false" customWidth="true" hidden="false" outlineLevel="0" max="3" min="3" style="1" width="7.85"/>
    <col collapsed="false" customWidth="true" hidden="false" outlineLevel="0" max="4" min="4" style="1" width="14.7"/>
    <col collapsed="false" customWidth="true" hidden="false" outlineLevel="0" max="5" min="5" style="1" width="23.56"/>
    <col collapsed="false" customWidth="true" hidden="false" outlineLevel="0" max="6" min="6" style="1" width="24.85"/>
    <col collapsed="false" customWidth="true" hidden="false" outlineLevel="0" max="7" min="7" style="1" width="24.41"/>
    <col collapsed="false" customWidth="true" hidden="false" outlineLevel="0" max="8" min="8" style="1" width="22.56"/>
    <col collapsed="false" customWidth="true" hidden="false" outlineLevel="0" max="9" min="9" style="1" width="23.56"/>
    <col collapsed="false" customWidth="true" hidden="false" outlineLevel="0" max="10" min="10" style="1" width="18.7"/>
    <col collapsed="false" customWidth="true" hidden="false" outlineLevel="0" max="11" min="11" style="1" width="41.28"/>
    <col collapsed="false" customWidth="true" hidden="false" outlineLevel="0" max="12" min="12" style="1" width="28.28"/>
    <col collapsed="false" customWidth="true" hidden="false" outlineLevel="0" max="13" min="13" style="1" width="25.56"/>
    <col collapsed="false" customWidth="true" hidden="false" outlineLevel="0" max="14" min="14" style="1" width="38.28"/>
    <col collapsed="false" customWidth="false" hidden="false" outlineLevel="0" max="257" min="15" style="1" width="9.14"/>
  </cols>
  <sheetData>
    <row r="1" customFormat="false" ht="48" hidden="false" customHeight="true" outlineLevel="0" collapsed="false">
      <c r="A1" s="2"/>
      <c r="B1" s="3"/>
      <c r="C1" s="3"/>
      <c r="D1" s="2"/>
      <c r="E1" s="2"/>
      <c r="F1" s="2"/>
      <c r="G1" s="2"/>
      <c r="H1" s="2"/>
      <c r="I1" s="2"/>
      <c r="J1" s="2"/>
      <c r="K1" s="4"/>
      <c r="L1" s="2"/>
      <c r="M1" s="5"/>
      <c r="N1" s="6"/>
      <c r="O1" s="7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8"/>
      <c r="AC1" s="8"/>
    </row>
    <row r="2" customFormat="false" ht="62.25" hidden="false" customHeight="true" outlineLevel="0" collapsed="false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customFormat="false" ht="39" hidden="false" customHeight="true" outlineLevel="0" collapsed="false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/>
      <c r="G3" s="11"/>
      <c r="H3" s="12" t="s">
        <v>6</v>
      </c>
      <c r="I3" s="12"/>
      <c r="J3" s="12"/>
      <c r="K3" s="13" t="s">
        <v>7</v>
      </c>
      <c r="L3" s="13"/>
      <c r="M3" s="13"/>
      <c r="N3" s="13"/>
    </row>
    <row r="4" customFormat="false" ht="209.25" hidden="false" customHeight="true" outlineLevel="0" collapsed="false">
      <c r="A4" s="10"/>
      <c r="B4" s="10"/>
      <c r="C4" s="10"/>
      <c r="D4" s="10"/>
      <c r="E4" s="14" t="s">
        <v>8</v>
      </c>
      <c r="F4" s="14" t="s">
        <v>9</v>
      </c>
      <c r="G4" s="14" t="s">
        <v>10</v>
      </c>
      <c r="H4" s="13" t="s">
        <v>11</v>
      </c>
      <c r="I4" s="13" t="s">
        <v>12</v>
      </c>
      <c r="J4" s="15" t="s">
        <v>13</v>
      </c>
      <c r="K4" s="13" t="s">
        <v>14</v>
      </c>
      <c r="L4" s="13" t="s">
        <v>15</v>
      </c>
      <c r="M4" s="13" t="s">
        <v>16</v>
      </c>
      <c r="N4" s="13" t="s">
        <v>17</v>
      </c>
    </row>
    <row r="5" s="17" customFormat="true" ht="27.75" hidden="false" customHeight="true" outlineLevel="0" collapsed="false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="17" customFormat="true" ht="39" hidden="false" customHeight="true" outlineLevel="0" collapsed="false">
      <c r="A6" s="18" t="n">
        <v>1</v>
      </c>
      <c r="B6" s="19" t="s">
        <v>18</v>
      </c>
      <c r="C6" s="20" t="s">
        <v>19</v>
      </c>
      <c r="D6" s="21" t="n">
        <v>10000</v>
      </c>
      <c r="E6" s="22" t="n">
        <v>57</v>
      </c>
      <c r="F6" s="22" t="n">
        <v>56.6</v>
      </c>
      <c r="G6" s="22" t="n">
        <v>53.8</v>
      </c>
      <c r="H6" s="23" t="n">
        <f aca="false">AVERAGE(E6:G6)</f>
        <v>55.8</v>
      </c>
      <c r="I6" s="23" t="n">
        <f aca="false">SQRT(((SUM((POWER(E6-H6,2)),(POWER(F6-H6,2)),(POWER(G6-H6,2)))/(COLUMNS(E6:G6)-1))))</f>
        <v>1.74355957741627</v>
      </c>
      <c r="J6" s="23" t="n">
        <f aca="false">I6/H6*100</f>
        <v>3.12465874088938</v>
      </c>
      <c r="K6" s="23" t="n">
        <f aca="false">((D6/3)*(SUM(E6:G6)))</f>
        <v>558000</v>
      </c>
      <c r="L6" s="23" t="n">
        <f aca="false">K6/D6</f>
        <v>55.8</v>
      </c>
      <c r="M6" s="23" t="n">
        <f aca="false">ROUND(L6,2)</f>
        <v>55.8</v>
      </c>
      <c r="N6" s="23" t="n">
        <f aca="false">M6*D6</f>
        <v>558000</v>
      </c>
    </row>
    <row r="7" s="17" customFormat="true" ht="39" hidden="false" customHeight="true" outlineLevel="0" collapsed="false">
      <c r="A7" s="18" t="n">
        <v>2</v>
      </c>
      <c r="B7" s="24" t="s">
        <v>20</v>
      </c>
      <c r="C7" s="20" t="s">
        <v>19</v>
      </c>
      <c r="D7" s="21" t="n">
        <v>4000</v>
      </c>
      <c r="E7" s="22" t="n">
        <v>30</v>
      </c>
      <c r="F7" s="22" t="n">
        <v>29</v>
      </c>
      <c r="G7" s="22" t="n">
        <v>32</v>
      </c>
      <c r="H7" s="23" t="n">
        <f aca="false">AVERAGE(E7:G7)</f>
        <v>30.3333333333333</v>
      </c>
      <c r="I7" s="23" t="n">
        <f aca="false">SQRT(((SUM((POWER(E7-H7,2)),(POWER(F7-H7,2)),(POWER(G7-H7,2)))/(COLUMNS(E7:G7)-1))))</f>
        <v>1.52752523165195</v>
      </c>
      <c r="J7" s="23" t="n">
        <f aca="false">I7/H7*100</f>
        <v>5.03579746698444</v>
      </c>
      <c r="K7" s="23" t="n">
        <f aca="false">((D7/3)*(SUM(E7:G7)))</f>
        <v>121333.333333333</v>
      </c>
      <c r="L7" s="23" t="n">
        <f aca="false">K7/D7</f>
        <v>30.3333333333333</v>
      </c>
      <c r="M7" s="23" t="n">
        <f aca="false">ROUND(L7,2)</f>
        <v>30.33</v>
      </c>
      <c r="N7" s="23" t="n">
        <f aca="false">M7*D7</f>
        <v>121320</v>
      </c>
    </row>
    <row r="8" s="17" customFormat="true" ht="38.25" hidden="false" customHeight="true" outlineLevel="0" collapsed="false">
      <c r="A8" s="18" t="n">
        <v>3</v>
      </c>
      <c r="B8" s="25" t="s">
        <v>21</v>
      </c>
      <c r="C8" s="20" t="s">
        <v>19</v>
      </c>
      <c r="D8" s="21" t="n">
        <v>1000</v>
      </c>
      <c r="E8" s="22" t="s">
        <v>22</v>
      </c>
      <c r="F8" s="22" t="n">
        <v>70</v>
      </c>
      <c r="G8" s="22" t="n">
        <v>67.8</v>
      </c>
      <c r="H8" s="23" t="n">
        <f aca="false">AVERAGE(E8:G8)</f>
        <v>68.9</v>
      </c>
      <c r="I8" s="23" t="e">
        <f aca="false">SQRT(((SUM((POWER(E8-H8,2)),(POWER(F8-H8,2)),(POWER(G8-H8,2)))/(COLUMNS(E8:G8)-1))))</f>
        <v>#VALUE!</v>
      </c>
      <c r="J8" s="23" t="e">
        <f aca="false">I8/H8*100</f>
        <v>#VALUE!</v>
      </c>
      <c r="K8" s="23" t="n">
        <f aca="false">((D8/3)*(SUM(E8:G8)))</f>
        <v>45933.3333333333</v>
      </c>
      <c r="L8" s="23" t="n">
        <f aca="false">K8/D8</f>
        <v>45.9333333333333</v>
      </c>
      <c r="M8" s="23" t="n">
        <f aca="false">ROUND(L8,2)</f>
        <v>45.93</v>
      </c>
      <c r="N8" s="23" t="n">
        <f aca="false">M8*D8</f>
        <v>45930</v>
      </c>
    </row>
    <row r="9" customFormat="false" ht="33" hidden="false" customHeight="true" outlineLevel="0" collapsed="false">
      <c r="A9" s="26"/>
      <c r="B9" s="24"/>
      <c r="C9" s="27"/>
      <c r="D9" s="28"/>
      <c r="E9" s="23"/>
      <c r="F9" s="23"/>
      <c r="G9" s="23"/>
      <c r="H9" s="23"/>
      <c r="I9" s="23"/>
      <c r="J9" s="23"/>
      <c r="K9" s="23"/>
      <c r="L9" s="23"/>
      <c r="M9" s="29" t="s">
        <v>23</v>
      </c>
      <c r="N9" s="29" t="n">
        <v>725250</v>
      </c>
    </row>
    <row r="10" customFormat="false" ht="28.5" hidden="false" customHeight="true" outlineLevel="0" collapsed="false">
      <c r="A10" s="30"/>
      <c r="B10" s="25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customFormat="false" ht="2.25" hidden="false" customHeight="true" outlineLevel="0" collapsed="false">
      <c r="A11" s="30"/>
      <c r="B11" s="24" t="s">
        <v>24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customFormat="false" ht="15.75" hidden="true" customHeight="false" outlineLevel="0" collapsed="false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customFormat="false" ht="15.75" hidden="true" customHeight="false" outlineLevel="0" collapsed="false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customFormat="false" ht="12.75" hidden="true" customHeight="true" outlineLevel="0" collapsed="false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customFormat="false" ht="15.75" hidden="true" customHeight="false" outlineLevel="0" collapsed="false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customFormat="false" ht="15.75" hidden="true" customHeight="false" outlineLevel="0" collapsed="false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customFormat="false" ht="15.75" hidden="true" customHeight="false" outlineLevel="0" collapsed="false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customFormat="false" ht="15.75" hidden="true" customHeight="false" outlineLevel="0" collapsed="false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customFormat="false" ht="39" hidden="false" customHeight="true" outlineLevel="0" collapsed="false">
      <c r="A19" s="31" t="s">
        <v>25</v>
      </c>
      <c r="B19" s="31"/>
      <c r="C19" s="31"/>
      <c r="D19" s="31"/>
      <c r="E19" s="31"/>
      <c r="F19" s="31"/>
      <c r="G19" s="31"/>
      <c r="H19" s="31"/>
      <c r="I19" s="31"/>
      <c r="J19" s="31"/>
      <c r="K19" s="30"/>
      <c r="L19" s="30"/>
      <c r="M19" s="30"/>
      <c r="N19" s="30"/>
    </row>
    <row r="20" customFormat="false" ht="63.75" hidden="false" customHeight="true" outlineLevel="0" collapsed="false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0"/>
      <c r="M20" s="30"/>
      <c r="N20" s="30"/>
    </row>
    <row r="21" customFormat="false" ht="21" hidden="false" customHeight="true" outlineLevel="0" collapsed="false">
      <c r="A21" s="30" t="s">
        <v>27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customFormat="false" ht="15.75" hidden="false" customHeight="false" outlineLevel="0" collapsed="false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customFormat="false" ht="15.75" hidden="false" customHeight="false" outlineLevel="0" collapsed="false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customFormat="false" ht="15.75" hidden="false" customHeight="false" outlineLevel="0" collapsed="false">
      <c r="A24" s="30"/>
      <c r="B24" s="30" t="s">
        <v>28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customFormat="false" ht="15.75" hidden="false" customHeight="false" outlineLevel="0" collapsed="false">
      <c r="A25" s="30"/>
      <c r="B25" s="30" t="s">
        <v>29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customFormat="false" ht="15.75" hidden="false" customHeight="false" outlineLevel="0" collapsed="false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31" customFormat="false" ht="12.75" hidden="false" customHeight="false" outlineLevel="0" collapsed="false">
      <c r="G31" s="1" t="s">
        <v>30</v>
      </c>
    </row>
  </sheetData>
  <mergeCells count="11">
    <mergeCell ref="A2:N2"/>
    <mergeCell ref="A3:A4"/>
    <mergeCell ref="B3:B4"/>
    <mergeCell ref="C3:C4"/>
    <mergeCell ref="D3:D4"/>
    <mergeCell ref="E3:G3"/>
    <mergeCell ref="H3:J3"/>
    <mergeCell ref="K3:N3"/>
    <mergeCell ref="A5:N5"/>
    <mergeCell ref="A19:J19"/>
    <mergeCell ref="A20:K2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2014-01-15T21:15:09Z</dcterms:created>
  <dc:creator>SaVa</dc:creator>
  <dc:description/>
  <dc:language>ru-RU</dc:language>
  <cp:lastModifiedBy>Петр Свириденко</cp:lastModifiedBy>
  <cp:lastPrinted>2023-10-09T11:02:29Z</cp:lastPrinted>
  <dcterms:modified xsi:type="dcterms:W3CDTF">2024-05-27T11:55:28Z</dcterms:modified>
  <cp:revision>0</cp:revision>
  <dc:subject/>
  <dc:title/>
</cp:coreProperties>
</file>