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2940" yWindow="1785" windowWidth="26205" windowHeight="15090"/>
  </bookViews>
  <sheets>
    <sheet name="НМЦК" sheetId="1" r:id="rId1"/>
  </sheets>
  <definedNames>
    <definedName name="_Hlk99372650" localSheetId="0">НМЦК!#REF!</definedName>
    <definedName name="_xlnm._FilterDatabase" localSheetId="0" hidden="1">НМЦК!$A$4:$M$4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/>
  <c r="I18"/>
  <c r="L18" s="1"/>
  <c r="M18" s="1"/>
  <c r="J17"/>
  <c r="I17"/>
  <c r="L17" s="1"/>
  <c r="M17" s="1"/>
  <c r="J16"/>
  <c r="I16"/>
  <c r="L16" s="1"/>
  <c r="M16" s="1"/>
  <c r="J15"/>
  <c r="I15"/>
  <c r="L15" s="1"/>
  <c r="M15" s="1"/>
  <c r="J14"/>
  <c r="I14"/>
  <c r="L14" s="1"/>
  <c r="M14" s="1"/>
  <c r="J13"/>
  <c r="I13"/>
  <c r="L13" s="1"/>
  <c r="M13" s="1"/>
  <c r="J12"/>
  <c r="I12"/>
  <c r="L12" s="1"/>
  <c r="M12" s="1"/>
  <c r="J11"/>
  <c r="I11"/>
  <c r="L11" s="1"/>
  <c r="M11" s="1"/>
  <c r="J10"/>
  <c r="I10"/>
  <c r="L10" s="1"/>
  <c r="M10" s="1"/>
  <c r="J9"/>
  <c r="I9"/>
  <c r="L9" s="1"/>
  <c r="M9" s="1"/>
  <c r="J8"/>
  <c r="I8"/>
  <c r="L8" s="1"/>
  <c r="M8" s="1"/>
  <c r="J7"/>
  <c r="I7"/>
  <c r="L7" s="1"/>
  <c r="M7" s="1"/>
  <c r="J6"/>
  <c r="I6"/>
  <c r="L6" s="1"/>
  <c r="M6" s="1"/>
  <c r="J5"/>
  <c r="I5"/>
  <c r="L5" s="1"/>
  <c r="M5" s="1"/>
  <c r="K7" l="1"/>
  <c r="K5"/>
  <c r="M19"/>
  <c r="K10"/>
  <c r="K13"/>
  <c r="K8"/>
  <c r="K11"/>
  <c r="K15"/>
  <c r="K17"/>
  <c r="K16"/>
  <c r="K9"/>
  <c r="K18"/>
  <c r="K14"/>
  <c r="K6"/>
  <c r="K12"/>
</calcChain>
</file>

<file path=xl/sharedStrings.xml><?xml version="1.0" encoding="utf-8"?>
<sst xmlns="http://schemas.openxmlformats.org/spreadsheetml/2006/main" count="59" uniqueCount="35">
  <si>
    <t xml:space="preserve">Цена за единицу товара, работы, услуги (рублей)  </t>
  </si>
  <si>
    <t>Номер строки</t>
  </si>
  <si>
    <t>Наименование товара, работы, услуги, входящих в предмет закупки</t>
  </si>
  <si>
    <t>Единица измерения</t>
  </si>
  <si>
    <t>Количество</t>
  </si>
  <si>
    <t>Источник № 1</t>
  </si>
  <si>
    <t>Источник № 2</t>
  </si>
  <si>
    <t>Среднее арифметическое значение, руб.</t>
  </si>
  <si>
    <t>Среднее квадратическое отклонение</t>
  </si>
  <si>
    <t xml:space="preserve">Расчет коэффициента вариации 
цен  
</t>
  </si>
  <si>
    <t>Среднее арифметическое значение, руб., округлённое</t>
  </si>
  <si>
    <t>НМЦД</t>
  </si>
  <si>
    <t>ИТОГО:</t>
  </si>
  <si>
    <t>Роторный привод MRHQ16D-180S-N</t>
  </si>
  <si>
    <t>Поворотный Пневмоцилиндр MKB-20X20R</t>
  </si>
  <si>
    <t>Пневматический цилиндр CQ2B12 15D</t>
  </si>
  <si>
    <t>Гидравлический амортизатор RBC0806</t>
  </si>
  <si>
    <t>Пневматический цилиндр CDJ2D10</t>
  </si>
  <si>
    <t>Вакуумная присоска ZPT10BNJ10-B5-A10</t>
  </si>
  <si>
    <t>Эжектор вакуумный пневматический CV-10CK</t>
  </si>
  <si>
    <t>Пневматический цилиндр MXS8х75</t>
  </si>
  <si>
    <t>Пневматический цилиндр MXS8х50</t>
  </si>
  <si>
    <t>Параллельный захват MHZ2-16D</t>
  </si>
  <si>
    <t xml:space="preserve">Линейная направляющая </t>
  </si>
  <si>
    <t>Конвейерная лента 795х10х1</t>
  </si>
  <si>
    <t>Червячный мотор-редуктор</t>
  </si>
  <si>
    <t>Пневматический цилиндр TN10-80</t>
  </si>
  <si>
    <t>шт</t>
  </si>
  <si>
    <t>Обоснование начальной (максимальной) цены договора на поставку технологического оборудования</t>
  </si>
  <si>
    <t xml:space="preserve">1.  НМЦД  рассчитана в воответствии с положением
о закупке товаров, работ, услуг заказчика и составляет 2 322 443,28 рублей
2. В целях получения ценовой информации в отношении товара, являющегося предметом закупки, для определения начальной (максимальной) цены договора заказчиком были направлены запросы о предоставлении ценовой информации поставщикам, обладающим опытом поставок соответствующих товаров. 
Специалист по закупкам              _____________________ 
                                                                                         (подпись)               (расшифровка)    </t>
  </si>
  <si>
    <t>Источник № 3</t>
  </si>
  <si>
    <t>ОКПД2</t>
  </si>
  <si>
    <t>28.12.11.120</t>
  </si>
  <si>
    <t>28.15.24.114</t>
  </si>
  <si>
    <t>22.21.30.130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</si>
</sst>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10">
    <font>
      <sz val="10"/>
      <color theme="1"/>
      <name val="Arial"/>
    </font>
    <font>
      <sz val="10"/>
      <name val="Arial Cyr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0"/>
      <color rgb="FF1A1A1A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Protection="0"/>
  </cellStyleXfs>
  <cellXfs count="44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7" fillId="0" borderId="0" xfId="0" applyFont="1"/>
    <xf numFmtId="2" fontId="7" fillId="2" borderId="0" xfId="0" applyNumberFormat="1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/>
    </xf>
    <xf numFmtId="10" fontId="7" fillId="2" borderId="4" xfId="2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2" fontId="7" fillId="2" borderId="4" xfId="0" applyNumberFormat="1" applyFont="1" applyFill="1" applyBorder="1"/>
    <xf numFmtId="4" fontId="6" fillId="2" borderId="4" xfId="2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5" xfId="2" applyNumberFormat="1" applyFont="1" applyFill="1" applyBorder="1" applyAlignment="1">
      <alignment horizontal="center" vertical="center"/>
    </xf>
    <xf numFmtId="2" fontId="7" fillId="2" borderId="0" xfId="0" applyNumberFormat="1" applyFont="1" applyFill="1" applyBorder="1"/>
    <xf numFmtId="4" fontId="6" fillId="2" borderId="0" xfId="2" applyNumberFormat="1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0" xfId="0" applyFont="1" applyFill="1"/>
    <xf numFmtId="164" fontId="9" fillId="0" borderId="0" xfId="0" applyNumberFormat="1" applyFont="1" applyAlignment="1"/>
    <xf numFmtId="164" fontId="8" fillId="0" borderId="4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</cellXfs>
  <cellStyles count="3">
    <cellStyle name="Обычный" xfId="0" builtinId="0"/>
    <cellStyle name="Обычный 2" xfId="1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4</xdr:row>
      <xdr:rowOff>0</xdr:rowOff>
    </xdr:from>
    <xdr:to>
      <xdr:col>10</xdr:col>
      <xdr:colOff>600075</xdr:colOff>
      <xdr:row>4</xdr:row>
      <xdr:rowOff>0</xdr:rowOff>
    </xdr:to>
    <xdr:pic>
      <xdr:nvPicPr>
        <xdr:cNvPr id="2" name="Рисунок 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1391900" y="2714625"/>
          <a:ext cx="590549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21"/>
  <sheetViews>
    <sheetView tabSelected="1" zoomScale="78" workbookViewId="0">
      <selection activeCell="A21" sqref="A21:M21"/>
    </sheetView>
  </sheetViews>
  <sheetFormatPr defaultColWidth="19.28515625" defaultRowHeight="12.75"/>
  <cols>
    <col min="1" max="2" width="13.7109375" style="5" customWidth="1"/>
    <col min="3" max="3" width="50.28515625" style="6" customWidth="1"/>
    <col min="4" max="4" width="9.28515625" style="2" bestFit="1" customWidth="1"/>
    <col min="5" max="5" width="10.5703125" style="2" customWidth="1"/>
    <col min="6" max="7" width="12.28515625" style="3" bestFit="1" customWidth="1"/>
    <col min="8" max="8" width="12.28515625" style="2" bestFit="1" customWidth="1"/>
    <col min="9" max="9" width="14.42578125" style="4" bestFit="1" customWidth="1"/>
    <col min="10" max="10" width="12.5703125" style="4" customWidth="1"/>
    <col min="11" max="11" width="12.85546875" style="2" bestFit="1" customWidth="1"/>
    <col min="12" max="12" width="13.85546875" style="4" customWidth="1"/>
    <col min="13" max="13" width="13.140625" style="2" customWidth="1"/>
    <col min="14" max="17" width="19.28515625" style="2" hidden="1" customWidth="1"/>
    <col min="18" max="18" width="0" style="2" hidden="1" customWidth="1"/>
    <col min="19" max="16384" width="19.28515625" style="2"/>
  </cols>
  <sheetData>
    <row r="2" spans="1:19">
      <c r="A2" s="1" t="s">
        <v>28</v>
      </c>
      <c r="B2" s="1"/>
      <c r="C2" s="1"/>
    </row>
    <row r="3" spans="1:19">
      <c r="F3" s="40" t="s">
        <v>0</v>
      </c>
      <c r="G3" s="41"/>
      <c r="H3" s="41"/>
      <c r="I3" s="42"/>
    </row>
    <row r="4" spans="1:19" ht="156" customHeight="1">
      <c r="A4" s="28" t="s">
        <v>1</v>
      </c>
      <c r="B4" s="28" t="s">
        <v>31</v>
      </c>
      <c r="C4" s="28" t="s">
        <v>2</v>
      </c>
      <c r="D4" s="29" t="s">
        <v>3</v>
      </c>
      <c r="E4" s="28" t="s">
        <v>4</v>
      </c>
      <c r="F4" s="29" t="s">
        <v>5</v>
      </c>
      <c r="G4" s="29" t="s">
        <v>6</v>
      </c>
      <c r="H4" s="29" t="s">
        <v>30</v>
      </c>
      <c r="I4" s="8" t="s">
        <v>7</v>
      </c>
      <c r="J4" s="8" t="s">
        <v>8</v>
      </c>
      <c r="K4" s="7" t="s">
        <v>9</v>
      </c>
      <c r="L4" s="8" t="s">
        <v>10</v>
      </c>
      <c r="M4" s="7" t="s">
        <v>11</v>
      </c>
      <c r="N4" s="9"/>
      <c r="S4" s="10"/>
    </row>
    <row r="5" spans="1:19">
      <c r="A5" s="15">
        <v>1</v>
      </c>
      <c r="B5" s="15" t="s">
        <v>32</v>
      </c>
      <c r="C5" s="33" t="s">
        <v>13</v>
      </c>
      <c r="D5" s="15" t="s">
        <v>27</v>
      </c>
      <c r="E5" s="34">
        <v>15</v>
      </c>
      <c r="F5" s="38">
        <v>59500</v>
      </c>
      <c r="G5" s="38">
        <v>62500</v>
      </c>
      <c r="H5" s="38">
        <v>60500</v>
      </c>
      <c r="I5" s="27">
        <f t="shared" ref="I5:I18" si="0">AVERAGE(F5:H5)</f>
        <v>60833.333333333336</v>
      </c>
      <c r="J5" s="12">
        <f t="shared" ref="J5:J18" si="1">STDEV(F5:H5)</f>
        <v>1527.5252316519468</v>
      </c>
      <c r="K5" s="13">
        <f t="shared" ref="K5:K18" si="2">J5/I5</f>
        <v>2.5110003807977208E-2</v>
      </c>
      <c r="L5" s="12">
        <f t="shared" ref="L5:L18" si="3">ROUND(I5,2)</f>
        <v>60833.33</v>
      </c>
      <c r="M5" s="14">
        <f t="shared" ref="M5:M18" si="4">E5*L5</f>
        <v>912499.95000000007</v>
      </c>
      <c r="N5" s="9"/>
      <c r="S5" s="10"/>
    </row>
    <row r="6" spans="1:19">
      <c r="A6" s="15">
        <v>2</v>
      </c>
      <c r="B6" s="15" t="s">
        <v>32</v>
      </c>
      <c r="C6" s="33" t="s">
        <v>14</v>
      </c>
      <c r="D6" s="15" t="s">
        <v>27</v>
      </c>
      <c r="E6" s="34">
        <v>15</v>
      </c>
      <c r="F6" s="38">
        <v>26000</v>
      </c>
      <c r="G6" s="38">
        <v>27300</v>
      </c>
      <c r="H6" s="38">
        <v>26500</v>
      </c>
      <c r="I6" s="27">
        <f t="shared" si="0"/>
        <v>26600</v>
      </c>
      <c r="J6" s="12">
        <f t="shared" si="1"/>
        <v>655.74385243020004</v>
      </c>
      <c r="K6" s="13">
        <f t="shared" si="2"/>
        <v>2.4652024527451129E-2</v>
      </c>
      <c r="L6" s="12">
        <f t="shared" si="3"/>
        <v>26600</v>
      </c>
      <c r="M6" s="14">
        <f t="shared" si="4"/>
        <v>399000</v>
      </c>
      <c r="N6" s="9"/>
      <c r="S6" s="10"/>
    </row>
    <row r="7" spans="1:19">
      <c r="A7" s="15">
        <v>3</v>
      </c>
      <c r="B7" s="15" t="s">
        <v>32</v>
      </c>
      <c r="C7" s="33" t="s">
        <v>15</v>
      </c>
      <c r="D7" s="15" t="s">
        <v>27</v>
      </c>
      <c r="E7" s="34">
        <v>15</v>
      </c>
      <c r="F7" s="38">
        <v>2350</v>
      </c>
      <c r="G7" s="38">
        <v>2750</v>
      </c>
      <c r="H7" s="38">
        <v>2650</v>
      </c>
      <c r="I7" s="27">
        <f t="shared" si="0"/>
        <v>2583.3333333333335</v>
      </c>
      <c r="J7" s="12">
        <f t="shared" si="1"/>
        <v>208.16659994661327</v>
      </c>
      <c r="K7" s="13">
        <f t="shared" si="2"/>
        <v>8.0580619334172876E-2</v>
      </c>
      <c r="L7" s="12">
        <f t="shared" si="3"/>
        <v>2583.33</v>
      </c>
      <c r="M7" s="14">
        <f t="shared" si="4"/>
        <v>38749.949999999997</v>
      </c>
      <c r="N7" s="9"/>
      <c r="S7" s="10"/>
    </row>
    <row r="8" spans="1:19">
      <c r="A8" s="15">
        <v>4</v>
      </c>
      <c r="B8" s="15" t="s">
        <v>32</v>
      </c>
      <c r="C8" s="33" t="s">
        <v>16</v>
      </c>
      <c r="D8" s="15" t="s">
        <v>27</v>
      </c>
      <c r="E8" s="34">
        <v>30</v>
      </c>
      <c r="F8" s="38">
        <v>1911</v>
      </c>
      <c r="G8" s="38">
        <v>2011</v>
      </c>
      <c r="H8" s="38">
        <v>2050</v>
      </c>
      <c r="I8" s="27">
        <f t="shared" si="0"/>
        <v>1990.6666666666667</v>
      </c>
      <c r="J8" s="12">
        <f t="shared" si="1"/>
        <v>71.696117979520579</v>
      </c>
      <c r="K8" s="13">
        <f t="shared" si="2"/>
        <v>3.6016134283081334E-2</v>
      </c>
      <c r="L8" s="12">
        <f t="shared" si="3"/>
        <v>1990.67</v>
      </c>
      <c r="M8" s="14">
        <f t="shared" si="4"/>
        <v>59720.100000000006</v>
      </c>
      <c r="N8" s="9"/>
      <c r="S8" s="10"/>
    </row>
    <row r="9" spans="1:19">
      <c r="A9" s="15">
        <v>5</v>
      </c>
      <c r="B9" s="15" t="s">
        <v>32</v>
      </c>
      <c r="C9" s="33" t="s">
        <v>17</v>
      </c>
      <c r="D9" s="15" t="s">
        <v>27</v>
      </c>
      <c r="E9" s="34">
        <v>4</v>
      </c>
      <c r="F9" s="38">
        <v>3700</v>
      </c>
      <c r="G9" s="38">
        <v>4100</v>
      </c>
      <c r="H9" s="38">
        <v>4000</v>
      </c>
      <c r="I9" s="27">
        <f t="shared" si="0"/>
        <v>3933.3333333333335</v>
      </c>
      <c r="J9" s="12">
        <f t="shared" si="1"/>
        <v>208.16659994661327</v>
      </c>
      <c r="K9" s="13">
        <f t="shared" si="2"/>
        <v>5.2923711850833881E-2</v>
      </c>
      <c r="L9" s="12">
        <f t="shared" si="3"/>
        <v>3933.33</v>
      </c>
      <c r="M9" s="14">
        <f t="shared" si="4"/>
        <v>15733.32</v>
      </c>
      <c r="N9" s="9"/>
      <c r="S9" s="10"/>
    </row>
    <row r="10" spans="1:19">
      <c r="A10" s="15">
        <v>6</v>
      </c>
      <c r="B10" s="39" t="s">
        <v>32</v>
      </c>
      <c r="C10" s="36" t="s">
        <v>18</v>
      </c>
      <c r="D10" s="15" t="s">
        <v>27</v>
      </c>
      <c r="E10" s="34">
        <v>4</v>
      </c>
      <c r="F10" s="38">
        <v>2100</v>
      </c>
      <c r="G10" s="38">
        <v>2500</v>
      </c>
      <c r="H10" s="38">
        <v>2205</v>
      </c>
      <c r="I10" s="27">
        <f t="shared" si="0"/>
        <v>2268.3333333333335</v>
      </c>
      <c r="J10" s="12">
        <f t="shared" si="1"/>
        <v>207.38450601077537</v>
      </c>
      <c r="K10" s="13">
        <f t="shared" si="2"/>
        <v>9.1425939461032488E-2</v>
      </c>
      <c r="L10" s="12">
        <f t="shared" si="3"/>
        <v>2268.33</v>
      </c>
      <c r="M10" s="14">
        <f t="shared" si="4"/>
        <v>9073.32</v>
      </c>
      <c r="N10" s="9"/>
      <c r="S10" s="10"/>
    </row>
    <row r="11" spans="1:19">
      <c r="A11" s="15">
        <v>7</v>
      </c>
      <c r="B11" s="15" t="s">
        <v>32</v>
      </c>
      <c r="C11" s="33" t="s">
        <v>19</v>
      </c>
      <c r="D11" s="15" t="s">
        <v>27</v>
      </c>
      <c r="E11" s="34">
        <v>4</v>
      </c>
      <c r="F11" s="38">
        <v>3560</v>
      </c>
      <c r="G11" s="38">
        <v>3750</v>
      </c>
      <c r="H11" s="38">
        <v>3738</v>
      </c>
      <c r="I11" s="27">
        <f t="shared" si="0"/>
        <v>3682.6666666666665</v>
      </c>
      <c r="J11" s="12">
        <f t="shared" si="1"/>
        <v>106.40175437150148</v>
      </c>
      <c r="K11" s="13">
        <f t="shared" si="2"/>
        <v>2.8892583554897218E-2</v>
      </c>
      <c r="L11" s="12">
        <f t="shared" si="3"/>
        <v>3682.67</v>
      </c>
      <c r="M11" s="14">
        <f t="shared" si="4"/>
        <v>14730.68</v>
      </c>
      <c r="N11" s="9"/>
      <c r="S11" s="10"/>
    </row>
    <row r="12" spans="1:19">
      <c r="A12" s="15">
        <v>8</v>
      </c>
      <c r="B12" s="15" t="s">
        <v>32</v>
      </c>
      <c r="C12" s="35" t="s">
        <v>20</v>
      </c>
      <c r="D12" s="15" t="s">
        <v>27</v>
      </c>
      <c r="E12" s="34">
        <v>4</v>
      </c>
      <c r="F12" s="38">
        <v>29300</v>
      </c>
      <c r="G12" s="37">
        <v>31179</v>
      </c>
      <c r="H12" s="38">
        <v>35200</v>
      </c>
      <c r="I12" s="27">
        <f t="shared" si="0"/>
        <v>31893</v>
      </c>
      <c r="J12" s="12">
        <f t="shared" si="1"/>
        <v>3014.1079940838217</v>
      </c>
      <c r="K12" s="13">
        <f t="shared" si="2"/>
        <v>9.4506882202483988E-2</v>
      </c>
      <c r="L12" s="12">
        <f t="shared" si="3"/>
        <v>31893</v>
      </c>
      <c r="M12" s="14">
        <f t="shared" si="4"/>
        <v>127572</v>
      </c>
      <c r="N12" s="9"/>
      <c r="S12" s="10"/>
    </row>
    <row r="13" spans="1:19">
      <c r="A13" s="15">
        <v>9</v>
      </c>
      <c r="B13" s="15" t="s">
        <v>32</v>
      </c>
      <c r="C13" s="35" t="s">
        <v>21</v>
      </c>
      <c r="D13" s="15" t="s">
        <v>27</v>
      </c>
      <c r="E13" s="34">
        <v>4</v>
      </c>
      <c r="F13" s="38">
        <v>21500</v>
      </c>
      <c r="G13" s="38">
        <v>24500</v>
      </c>
      <c r="H13" s="38">
        <v>29400</v>
      </c>
      <c r="I13" s="27">
        <f t="shared" si="0"/>
        <v>25133.333333333332</v>
      </c>
      <c r="J13" s="12">
        <f t="shared" si="1"/>
        <v>3987.898360456717</v>
      </c>
      <c r="K13" s="13">
        <f t="shared" si="2"/>
        <v>0.15866969603939193</v>
      </c>
      <c r="L13" s="12">
        <f t="shared" si="3"/>
        <v>25133.33</v>
      </c>
      <c r="M13" s="14">
        <f t="shared" si="4"/>
        <v>100533.32</v>
      </c>
      <c r="N13" s="9"/>
      <c r="S13" s="10"/>
    </row>
    <row r="14" spans="1:19">
      <c r="A14" s="15">
        <v>10</v>
      </c>
      <c r="B14" s="15" t="s">
        <v>32</v>
      </c>
      <c r="C14" s="35" t="s">
        <v>22</v>
      </c>
      <c r="D14" s="15" t="s">
        <v>27</v>
      </c>
      <c r="E14" s="34">
        <v>4</v>
      </c>
      <c r="F14" s="38">
        <v>15750</v>
      </c>
      <c r="G14" s="38">
        <v>16000</v>
      </c>
      <c r="H14" s="38">
        <v>16750</v>
      </c>
      <c r="I14" s="27">
        <f t="shared" si="0"/>
        <v>16166.666666666666</v>
      </c>
      <c r="J14" s="12">
        <f t="shared" si="1"/>
        <v>520.41649986653317</v>
      </c>
      <c r="K14" s="13">
        <f t="shared" si="2"/>
        <v>3.2190711331950506E-2</v>
      </c>
      <c r="L14" s="12">
        <f t="shared" si="3"/>
        <v>16166.67</v>
      </c>
      <c r="M14" s="14">
        <f t="shared" si="4"/>
        <v>64666.68</v>
      </c>
      <c r="N14" s="9"/>
      <c r="S14" s="10"/>
    </row>
    <row r="15" spans="1:19">
      <c r="A15" s="15">
        <v>11</v>
      </c>
      <c r="B15" s="15" t="s">
        <v>32</v>
      </c>
      <c r="C15" s="35" t="s">
        <v>23</v>
      </c>
      <c r="D15" s="15" t="s">
        <v>27</v>
      </c>
      <c r="E15" s="34">
        <v>4</v>
      </c>
      <c r="F15" s="38">
        <v>112000</v>
      </c>
      <c r="G15" s="38">
        <v>117000</v>
      </c>
      <c r="H15" s="38">
        <v>116000</v>
      </c>
      <c r="I15" s="27">
        <f t="shared" si="0"/>
        <v>115000</v>
      </c>
      <c r="J15" s="12">
        <f t="shared" si="1"/>
        <v>2645.7513110645905</v>
      </c>
      <c r="K15" s="13">
        <f t="shared" si="2"/>
        <v>2.300653313969209E-2</v>
      </c>
      <c r="L15" s="12">
        <f t="shared" si="3"/>
        <v>115000</v>
      </c>
      <c r="M15" s="14">
        <f t="shared" si="4"/>
        <v>460000</v>
      </c>
      <c r="N15" s="9"/>
      <c r="S15" s="10"/>
    </row>
    <row r="16" spans="1:19">
      <c r="A16" s="15">
        <v>12</v>
      </c>
      <c r="B16" s="15" t="s">
        <v>34</v>
      </c>
      <c r="C16" s="35" t="s">
        <v>24</v>
      </c>
      <c r="D16" s="15" t="s">
        <v>27</v>
      </c>
      <c r="E16" s="34">
        <v>4</v>
      </c>
      <c r="F16" s="38">
        <v>4815</v>
      </c>
      <c r="G16" s="38">
        <v>5115</v>
      </c>
      <c r="H16" s="38">
        <v>5055</v>
      </c>
      <c r="I16" s="27">
        <f t="shared" si="0"/>
        <v>4995</v>
      </c>
      <c r="J16" s="12">
        <f t="shared" si="1"/>
        <v>158.74507866387543</v>
      </c>
      <c r="K16" s="13">
        <f t="shared" si="2"/>
        <v>3.1780796529304392E-2</v>
      </c>
      <c r="L16" s="12">
        <f t="shared" si="3"/>
        <v>4995</v>
      </c>
      <c r="M16" s="14">
        <f t="shared" si="4"/>
        <v>19980</v>
      </c>
      <c r="N16" s="9"/>
      <c r="S16" s="10"/>
    </row>
    <row r="17" spans="1:19">
      <c r="A17" s="15">
        <v>13</v>
      </c>
      <c r="B17" s="15" t="s">
        <v>33</v>
      </c>
      <c r="C17" s="35" t="s">
        <v>25</v>
      </c>
      <c r="D17" s="15" t="s">
        <v>27</v>
      </c>
      <c r="E17" s="34">
        <v>4</v>
      </c>
      <c r="F17" s="38">
        <v>2800</v>
      </c>
      <c r="G17" s="38">
        <v>3100</v>
      </c>
      <c r="H17" s="38">
        <v>3200</v>
      </c>
      <c r="I17" s="27">
        <f t="shared" si="0"/>
        <v>3033.3333333333335</v>
      </c>
      <c r="J17" s="12">
        <f t="shared" si="1"/>
        <v>208.16659994661327</v>
      </c>
      <c r="K17" s="13">
        <f t="shared" si="2"/>
        <v>6.862635163075162E-2</v>
      </c>
      <c r="L17" s="12">
        <f t="shared" si="3"/>
        <v>3033.33</v>
      </c>
      <c r="M17" s="14">
        <f t="shared" si="4"/>
        <v>12133.32</v>
      </c>
      <c r="N17" s="9"/>
      <c r="S17" s="10"/>
    </row>
    <row r="18" spans="1:19">
      <c r="A18" s="15">
        <v>14</v>
      </c>
      <c r="B18" s="15" t="s">
        <v>32</v>
      </c>
      <c r="C18" s="35" t="s">
        <v>26</v>
      </c>
      <c r="D18" s="15" t="s">
        <v>27</v>
      </c>
      <c r="E18" s="34">
        <v>8</v>
      </c>
      <c r="F18" s="38">
        <v>10672</v>
      </c>
      <c r="G18" s="38">
        <v>11112</v>
      </c>
      <c r="H18" s="38">
        <v>11235</v>
      </c>
      <c r="I18" s="27">
        <f t="shared" si="0"/>
        <v>11006.333333333334</v>
      </c>
      <c r="J18" s="12">
        <f t="shared" si="1"/>
        <v>296.00056306252753</v>
      </c>
      <c r="K18" s="13">
        <f t="shared" si="2"/>
        <v>2.689365786933531E-2</v>
      </c>
      <c r="L18" s="12">
        <f t="shared" si="3"/>
        <v>11006.33</v>
      </c>
      <c r="M18" s="14">
        <f t="shared" si="4"/>
        <v>88050.64</v>
      </c>
      <c r="N18" s="9"/>
      <c r="S18" s="10"/>
    </row>
    <row r="19" spans="1:19">
      <c r="A19" s="30"/>
      <c r="B19" s="30"/>
      <c r="C19" s="30" t="s">
        <v>12</v>
      </c>
      <c r="D19" s="30"/>
      <c r="E19" s="31"/>
      <c r="F19" s="32"/>
      <c r="G19" s="32"/>
      <c r="H19" s="32"/>
      <c r="I19" s="11"/>
      <c r="J19" s="12"/>
      <c r="K19" s="13"/>
      <c r="L19" s="16"/>
      <c r="M19" s="17">
        <f>SUM(M5:M18)</f>
        <v>2322443.2800000003</v>
      </c>
      <c r="N19" s="9"/>
      <c r="S19" s="10"/>
    </row>
    <row r="20" spans="1:19" ht="36.4" customHeight="1">
      <c r="A20" s="18"/>
      <c r="B20" s="18"/>
      <c r="C20" s="18"/>
      <c r="D20" s="19"/>
      <c r="E20" s="20"/>
      <c r="F20" s="21"/>
      <c r="G20" s="21"/>
      <c r="H20" s="21"/>
      <c r="I20" s="22"/>
      <c r="J20" s="23"/>
      <c r="K20" s="24"/>
      <c r="L20" s="25"/>
      <c r="M20" s="26"/>
      <c r="N20" s="9"/>
      <c r="S20" s="10"/>
    </row>
    <row r="21" spans="1:19" ht="119.65" customHeight="1">
      <c r="A21" s="43" t="s">
        <v>29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9"/>
      <c r="S21" s="10"/>
    </row>
  </sheetData>
  <mergeCells count="2">
    <mergeCell ref="F3:I3"/>
    <mergeCell ref="A21:M21"/>
  </mergeCells>
  <pageMargins left="0.35433070866141736" right="0.31496062992125984" top="0.98425196850393704" bottom="0.98425196850393704" header="0.51181102362204722" footer="0.51181102362204722"/>
  <pageSetup paperSize="9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revision>1</cp:revision>
  <dcterms:created xsi:type="dcterms:W3CDTF">2023-02-05T16:33:53Z</dcterms:created>
  <dcterms:modified xsi:type="dcterms:W3CDTF">2024-11-02T05:44:16Z</dcterms:modified>
</cp:coreProperties>
</file>