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780" yWindow="990" windowWidth="22065" windowHeight="12195"/>
  </bookViews>
  <sheets>
    <sheet name="Лист1" sheetId="1" r:id="rId1"/>
  </sheets>
  <definedNames>
    <definedName name="_xlnm.Print_Area" localSheetId="0">Лист1!$A$1:$M$33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J11" i="1"/>
  <c r="K11" i="1" s="1"/>
  <c r="L11" i="1"/>
  <c r="M11" i="1" s="1"/>
  <c r="I12" i="1"/>
  <c r="J12" i="1"/>
  <c r="L12" i="1"/>
  <c r="M12" i="1" s="1"/>
  <c r="I13" i="1"/>
  <c r="J13" i="1"/>
  <c r="K13" i="1" s="1"/>
  <c r="L13" i="1"/>
  <c r="M13" i="1" s="1"/>
  <c r="I14" i="1"/>
  <c r="J14" i="1"/>
  <c r="K14" i="1" s="1"/>
  <c r="L14" i="1"/>
  <c r="M14" i="1" s="1"/>
  <c r="I15" i="1"/>
  <c r="J15" i="1"/>
  <c r="L15" i="1"/>
  <c r="M15" i="1" s="1"/>
  <c r="I16" i="1"/>
  <c r="J16" i="1"/>
  <c r="L16" i="1"/>
  <c r="M16" i="1" s="1"/>
  <c r="I17" i="1"/>
  <c r="J17" i="1"/>
  <c r="K17" i="1" s="1"/>
  <c r="L17" i="1"/>
  <c r="M17" i="1"/>
  <c r="I18" i="1"/>
  <c r="J18" i="1"/>
  <c r="K18" i="1" s="1"/>
  <c r="L18" i="1"/>
  <c r="M18" i="1" s="1"/>
  <c r="I19" i="1"/>
  <c r="J19" i="1"/>
  <c r="K19" i="1" s="1"/>
  <c r="L19" i="1"/>
  <c r="M19" i="1" s="1"/>
  <c r="I20" i="1"/>
  <c r="J20" i="1"/>
  <c r="K20" i="1" s="1"/>
  <c r="L20" i="1"/>
  <c r="M20" i="1" s="1"/>
  <c r="I21" i="1"/>
  <c r="J21" i="1"/>
  <c r="K21" i="1" s="1"/>
  <c r="L21" i="1"/>
  <c r="M21" i="1"/>
  <c r="I22" i="1"/>
  <c r="J22" i="1"/>
  <c r="K22" i="1" s="1"/>
  <c r="L22" i="1"/>
  <c r="M22" i="1" s="1"/>
  <c r="K16" i="1" l="1"/>
  <c r="K15" i="1"/>
  <c r="K12" i="1"/>
  <c r="I23" i="1"/>
  <c r="J23" i="1"/>
  <c r="L23" i="1"/>
  <c r="M23" i="1" s="1"/>
  <c r="M24" i="1" s="1"/>
  <c r="K23" i="1" l="1"/>
</calcChain>
</file>

<file path=xl/sharedStrings.xml><?xml version="1.0" encoding="utf-8"?>
<sst xmlns="http://schemas.openxmlformats.org/spreadsheetml/2006/main" count="69" uniqueCount="57">
  <si>
    <t xml:space="preserve"> </t>
  </si>
  <si>
    <t>Характеристики объекта закупки</t>
  </si>
  <si>
    <t xml:space="preserve">Расчет НМЦК (рын) произведен по формуле:
V - количество (объем) закупаемого товара;
n - количество значений, используемых в расчете;
i - номер источника ценовой информации;
Цi - цена единицы товара                            </t>
  </si>
  <si>
    <t>№</t>
  </si>
  <si>
    <t>Наименование товара, услуги (работы)</t>
  </si>
  <si>
    <t>Кол-во</t>
  </si>
  <si>
    <t>Среднее квадратичное отклонение</t>
  </si>
  <si>
    <t>Итого:</t>
  </si>
  <si>
    <t>(должность)</t>
  </si>
  <si>
    <t>(подпись/расшифровка подписи)</t>
  </si>
  <si>
    <t>кг</t>
  </si>
  <si>
    <t>Поставщик 1</t>
  </si>
  <si>
    <t>Поставщик 2</t>
  </si>
  <si>
    <t>Поставщик 3</t>
  </si>
  <si>
    <t>РАСЧЕТ НМЦК</t>
  </si>
  <si>
    <t>Средняя цена (руб.)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</si>
  <si>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</si>
  <si>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Среднее арифметическое значение, руб.</t>
  </si>
  <si>
    <t>Единица
 измерения</t>
  </si>
  <si>
    <t>Коэффициент
 вариации (%)</t>
  </si>
  <si>
    <t>НМЦД, руб.</t>
  </si>
  <si>
    <t xml:space="preserve">Обоснование начальной (максимальной) цены договора         </t>
  </si>
  <si>
    <t>Используемый метод определения НМЦК с обоснованием: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</si>
  <si>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закупки.</t>
  </si>
  <si>
    <t>ОКПД2</t>
  </si>
  <si>
    <t>Вафли с начинкой</t>
  </si>
  <si>
    <t>Масло подсолнечное рафинированное</t>
  </si>
  <si>
    <t>Молоко сгущенное вареное с сахаром</t>
  </si>
  <si>
    <t>Молоко сгущенное с сахаром 8,5% жирности</t>
  </si>
  <si>
    <t>Мука пшеничная в/с</t>
  </si>
  <si>
    <t>Нектар фруктовый в ассортименте</t>
  </si>
  <si>
    <t>Печенье</t>
  </si>
  <si>
    <t>Плоды шиповника сушеные</t>
  </si>
  <si>
    <t>Сахар белый кристаллический</t>
  </si>
  <si>
    <t>Смесь сушеных фруктов</t>
  </si>
  <si>
    <t>Сухари панировочные 500 г</t>
  </si>
  <si>
    <t>Яйцо</t>
  </si>
  <si>
    <t>шт</t>
  </si>
  <si>
    <t>На основании проведенного анализа рынка и расчетов, НМЦК составляет:  11 318 850,00 рублей.</t>
  </si>
  <si>
    <t>Изделия макаронные в/с (рожки)</t>
  </si>
  <si>
    <t>10.81.12.110</t>
  </si>
  <si>
    <t>10.73.11.150</t>
  </si>
  <si>
    <t>01.47.21.000</t>
  </si>
  <si>
    <t>10.39.25.134</t>
  </si>
  <si>
    <t xml:space="preserve">10.39.25.130 </t>
  </si>
  <si>
    <t>10.72.11.120</t>
  </si>
  <si>
    <t>10.72.12.130</t>
  </si>
  <si>
    <t>10.86.10.810</t>
  </si>
  <si>
    <t>10.61.21.113</t>
  </si>
  <si>
    <t>10.41.54.110</t>
  </si>
  <si>
    <t>10.86.10.230</t>
  </si>
  <si>
    <t>10.51.51.113</t>
  </si>
  <si>
    <t>Поствка продуктов питания (бакалейная продукция)</t>
  </si>
  <si>
    <t>Дата подготовки обоснования НМЦК: "9" января 2025 г.</t>
  </si>
  <si>
    <t>л</t>
  </si>
  <si>
    <t>Контрактный управляющий</t>
  </si>
  <si>
    <t>______________ Иванова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</si>
</sst>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0.00#########"/>
  </numFmts>
  <fonts count="1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.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.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auto="1"/>
      </bottom>
      <diagonal/>
    </border>
    <border>
      <left/>
      <right/>
      <top style="medium">
        <color rgb="FFC0C0C0"/>
      </top>
      <bottom style="thin">
        <color auto="1"/>
      </bottom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/>
      <right/>
      <top/>
      <bottom style="medium">
        <color rgb="FFC0C0C0"/>
      </bottom>
      <diagonal/>
    </border>
  </borders>
  <cellStyleXfs count="3">
    <xf numFmtId="0" fontId="0" fillId="0" borderId="0" applyAlignment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2" fontId="2" fillId="0" borderId="0" xfId="0" applyNumberFormat="1" applyFont="1" applyAlignment="1">
      <alignment vertical="top" wrapText="1"/>
    </xf>
    <xf numFmtId="0" fontId="3" fillId="0" borderId="0" xfId="0" applyFont="1"/>
    <xf numFmtId="2" fontId="1" fillId="0" borderId="0" xfId="0" applyNumberFormat="1" applyFont="1"/>
    <xf numFmtId="2" fontId="1" fillId="0" borderId="1" xfId="0" applyNumberFormat="1" applyFont="1" applyBorder="1"/>
    <xf numFmtId="165" fontId="5" fillId="0" borderId="2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3" fillId="0" borderId="0" xfId="0" applyNumberFormat="1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8" fillId="0" borderId="0" xfId="0" applyFont="1"/>
    <xf numFmtId="0" fontId="5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/>
    <xf numFmtId="2" fontId="5" fillId="0" borderId="2" xfId="0" applyNumberFormat="1" applyFont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/>
    </xf>
    <xf numFmtId="2" fontId="14" fillId="2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0" fontId="14" fillId="2" borderId="2" xfId="2" applyNumberFormat="1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 wrapText="1"/>
    </xf>
    <xf numFmtId="164" fontId="6" fillId="0" borderId="2" xfId="1" applyFont="1" applyBorder="1" applyAlignment="1">
      <alignment vertical="center" wrapText="1"/>
    </xf>
    <xf numFmtId="164" fontId="6" fillId="0" borderId="2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429895</xdr:colOff>
      <xdr:row>8</xdr:row>
      <xdr:rowOff>182245</xdr:rowOff>
    </xdr:from>
    <xdr:to>
      <xdr:col>1</xdr:col>
      <xdr:colOff>1490345</xdr:colOff>
      <xdr:row>8</xdr:row>
      <xdr:rowOff>802005</xdr:rowOff>
    </xdr:to>
    <xdr:pic>
      <xdr:nvPicPr>
        <xdr:cNvPr id="6" name="Изображени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9895" y="2915920"/>
          <a:ext cx="1612900" cy="6197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tabSelected="1" view="pageBreakPreview" topLeftCell="A10" zoomScaleNormal="100" zoomScaleSheetLayoutView="100" workbookViewId="0">
      <selection activeCell="Q15" sqref="Q15"/>
    </sheetView>
  </sheetViews>
  <sheetFormatPr defaultColWidth="9" defaultRowHeight="15" x14ac:dyDescent="0.25"/>
  <cols>
    <col min="1" max="1" width="7.85546875" style="3" customWidth="1"/>
    <col min="2" max="2" width="28.5703125" style="3" customWidth="1"/>
    <col min="3" max="3" width="12" style="3" bestFit="1" customWidth="1"/>
    <col min="4" max="4" width="10" style="3" bestFit="1" customWidth="1"/>
    <col min="5" max="5" width="10.28515625" style="3" bestFit="1" customWidth="1"/>
    <col min="6" max="8" width="11.140625" style="9" bestFit="1" customWidth="1"/>
    <col min="9" max="9" width="14.42578125" style="9" bestFit="1" customWidth="1"/>
    <col min="10" max="10" width="20.5703125" style="9" customWidth="1"/>
    <col min="11" max="11" width="12.140625" style="9" bestFit="1" customWidth="1"/>
    <col min="12" max="12" width="15.140625" style="9" customWidth="1"/>
    <col min="13" max="13" width="27.7109375" style="3" customWidth="1"/>
    <col min="14" max="14" width="18.42578125" style="3" customWidth="1"/>
    <col min="15" max="1008" width="9.140625" style="3" customWidth="1"/>
    <col min="1009" max="16384" width="9" style="3"/>
  </cols>
  <sheetData>
    <row r="1" spans="1:13" ht="15" customHeight="1" x14ac:dyDescent="0.25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</row>
    <row r="2" spans="1:13" ht="15" customHeight="1" x14ac:dyDescent="0.25">
      <c r="A2" s="1"/>
      <c r="B2" s="1"/>
      <c r="C2" s="1"/>
      <c r="D2" s="1"/>
      <c r="E2" s="1"/>
      <c r="F2" s="4"/>
      <c r="G2" s="4"/>
      <c r="H2" s="4"/>
      <c r="I2" s="4"/>
      <c r="J2" s="4"/>
      <c r="K2" s="4"/>
      <c r="L2" s="4"/>
    </row>
    <row r="3" spans="1:13" ht="36" customHeight="1" x14ac:dyDescent="0.3">
      <c r="A3" s="34" t="s">
        <v>21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15" customHeight="1" x14ac:dyDescent="0.25">
      <c r="A4" s="1"/>
      <c r="B4" s="1"/>
      <c r="C4" s="1"/>
      <c r="D4" s="1"/>
      <c r="E4" s="1"/>
      <c r="F4" s="4"/>
      <c r="G4" s="4"/>
      <c r="H4" s="4"/>
      <c r="I4" s="4"/>
      <c r="J4" s="4"/>
      <c r="K4" s="4"/>
      <c r="L4" s="4"/>
    </row>
    <row r="5" spans="1:13" x14ac:dyDescent="0.25">
      <c r="A5" s="1"/>
      <c r="B5" s="1"/>
      <c r="C5" s="1"/>
      <c r="D5" s="1"/>
      <c r="E5" s="1"/>
      <c r="F5" s="4"/>
      <c r="G5" s="4"/>
      <c r="H5" s="4"/>
      <c r="I5" s="4"/>
      <c r="J5" s="5"/>
      <c r="K5" s="4"/>
      <c r="L5" s="4"/>
    </row>
    <row r="6" spans="1:13" x14ac:dyDescent="0.25">
      <c r="A6" s="36" t="s">
        <v>1</v>
      </c>
      <c r="B6" s="36"/>
      <c r="C6" s="36" t="s">
        <v>52</v>
      </c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52.5" customHeight="1" x14ac:dyDescent="0.25">
      <c r="A7" s="37" t="s">
        <v>22</v>
      </c>
      <c r="B7" s="36"/>
      <c r="C7" s="38" t="s">
        <v>23</v>
      </c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x14ac:dyDescent="0.25">
      <c r="A8" s="30" t="s">
        <v>14</v>
      </c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3"/>
    </row>
    <row r="9" spans="1:13" ht="125.25" customHeight="1" x14ac:dyDescent="0.25">
      <c r="A9" s="39" t="s">
        <v>2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</row>
    <row r="10" spans="1:13" ht="45" customHeight="1" x14ac:dyDescent="0.25">
      <c r="A10" s="8" t="s">
        <v>3</v>
      </c>
      <c r="B10" s="8" t="s">
        <v>4</v>
      </c>
      <c r="C10" s="20" t="s">
        <v>24</v>
      </c>
      <c r="D10" s="23" t="s">
        <v>18</v>
      </c>
      <c r="E10" s="20" t="s">
        <v>5</v>
      </c>
      <c r="F10" s="6" t="s">
        <v>11</v>
      </c>
      <c r="G10" s="6" t="s">
        <v>12</v>
      </c>
      <c r="H10" s="6" t="s">
        <v>13</v>
      </c>
      <c r="I10" s="22" t="s">
        <v>17</v>
      </c>
      <c r="J10" s="7" t="s">
        <v>6</v>
      </c>
      <c r="K10" s="25" t="s">
        <v>19</v>
      </c>
      <c r="L10" s="20" t="s">
        <v>15</v>
      </c>
      <c r="M10" s="26" t="s">
        <v>20</v>
      </c>
    </row>
    <row r="11" spans="1:13" x14ac:dyDescent="0.25">
      <c r="A11" s="8">
        <v>1</v>
      </c>
      <c r="B11" s="28" t="s">
        <v>25</v>
      </c>
      <c r="C11" s="27" t="s">
        <v>46</v>
      </c>
      <c r="D11" s="8" t="s">
        <v>10</v>
      </c>
      <c r="E11" s="29">
        <v>6000</v>
      </c>
      <c r="F11" s="6">
        <v>215</v>
      </c>
      <c r="G11" s="6">
        <v>235</v>
      </c>
      <c r="H11" s="6">
        <v>210</v>
      </c>
      <c r="I11" s="22">
        <f t="shared" ref="I11:I22" si="0">AVERAGE(F11:H11)</f>
        <v>220</v>
      </c>
      <c r="J11" s="21">
        <f t="shared" ref="J11:J22" si="1">STDEV(F11:H11)</f>
        <v>13.228756555322953</v>
      </c>
      <c r="K11" s="24">
        <f t="shared" ref="K11:K22" si="2">J11/I11</f>
        <v>6.0130711615104332E-2</v>
      </c>
      <c r="L11" s="6">
        <f t="shared" ref="L11:L22" si="3">AVERAGE(F11:H11)</f>
        <v>220</v>
      </c>
      <c r="M11" s="6">
        <f t="shared" ref="M11:M22" si="4">L11</f>
        <v>220</v>
      </c>
    </row>
    <row r="12" spans="1:13" x14ac:dyDescent="0.25">
      <c r="A12" s="8">
        <v>2</v>
      </c>
      <c r="B12" s="28" t="s">
        <v>39</v>
      </c>
      <c r="C12" s="27" t="s">
        <v>41</v>
      </c>
      <c r="D12" s="8" t="s">
        <v>10</v>
      </c>
      <c r="E12" s="29">
        <v>13500</v>
      </c>
      <c r="F12" s="6">
        <v>75</v>
      </c>
      <c r="G12" s="6">
        <v>80</v>
      </c>
      <c r="H12" s="6">
        <v>85</v>
      </c>
      <c r="I12" s="22">
        <f t="shared" si="0"/>
        <v>80</v>
      </c>
      <c r="J12" s="21">
        <f t="shared" si="1"/>
        <v>5</v>
      </c>
      <c r="K12" s="24">
        <f t="shared" si="2"/>
        <v>6.25E-2</v>
      </c>
      <c r="L12" s="6">
        <f t="shared" si="3"/>
        <v>80</v>
      </c>
      <c r="M12" s="6">
        <f t="shared" si="4"/>
        <v>80</v>
      </c>
    </row>
    <row r="13" spans="1:13" ht="25.5" x14ac:dyDescent="0.25">
      <c r="A13" s="8">
        <v>3</v>
      </c>
      <c r="B13" s="28" t="s">
        <v>26</v>
      </c>
      <c r="C13" s="27" t="s">
        <v>49</v>
      </c>
      <c r="D13" s="8" t="s">
        <v>10</v>
      </c>
      <c r="E13" s="29">
        <v>5625</v>
      </c>
      <c r="F13" s="6">
        <v>170</v>
      </c>
      <c r="G13" s="6">
        <v>174</v>
      </c>
      <c r="H13" s="6">
        <v>184</v>
      </c>
      <c r="I13" s="22">
        <f t="shared" si="0"/>
        <v>176</v>
      </c>
      <c r="J13" s="21">
        <f t="shared" si="1"/>
        <v>7.2111025509279782</v>
      </c>
      <c r="K13" s="24">
        <f t="shared" si="2"/>
        <v>4.0972173584818056E-2</v>
      </c>
      <c r="L13" s="6">
        <f t="shared" si="3"/>
        <v>176</v>
      </c>
      <c r="M13" s="6">
        <f t="shared" si="4"/>
        <v>176</v>
      </c>
    </row>
    <row r="14" spans="1:13" ht="25.5" x14ac:dyDescent="0.25">
      <c r="A14" s="8">
        <v>4</v>
      </c>
      <c r="B14" s="28" t="s">
        <v>27</v>
      </c>
      <c r="C14" s="27" t="s">
        <v>51</v>
      </c>
      <c r="D14" s="8" t="s">
        <v>10</v>
      </c>
      <c r="E14" s="29">
        <v>1950</v>
      </c>
      <c r="F14" s="6">
        <v>300</v>
      </c>
      <c r="G14" s="6">
        <v>340</v>
      </c>
      <c r="H14" s="6">
        <v>317</v>
      </c>
      <c r="I14" s="22">
        <f t="shared" si="0"/>
        <v>319</v>
      </c>
      <c r="J14" s="21">
        <f t="shared" si="1"/>
        <v>20.074859899884732</v>
      </c>
      <c r="K14" s="24">
        <f t="shared" si="2"/>
        <v>6.2930595297444297E-2</v>
      </c>
      <c r="L14" s="6">
        <f t="shared" si="3"/>
        <v>319</v>
      </c>
      <c r="M14" s="6">
        <f t="shared" si="4"/>
        <v>319</v>
      </c>
    </row>
    <row r="15" spans="1:13" ht="25.5" x14ac:dyDescent="0.25">
      <c r="A15" s="8">
        <v>5</v>
      </c>
      <c r="B15" s="28" t="s">
        <v>28</v>
      </c>
      <c r="C15" s="27" t="s">
        <v>51</v>
      </c>
      <c r="D15" s="8" t="s">
        <v>10</v>
      </c>
      <c r="E15" s="29">
        <v>975</v>
      </c>
      <c r="F15" s="6">
        <v>330</v>
      </c>
      <c r="G15" s="6">
        <v>328</v>
      </c>
      <c r="H15" s="6">
        <v>326</v>
      </c>
      <c r="I15" s="22">
        <f t="shared" si="0"/>
        <v>328</v>
      </c>
      <c r="J15" s="21">
        <f t="shared" si="1"/>
        <v>2</v>
      </c>
      <c r="K15" s="24">
        <f t="shared" si="2"/>
        <v>6.0975609756097563E-3</v>
      </c>
      <c r="L15" s="6">
        <f t="shared" si="3"/>
        <v>328</v>
      </c>
      <c r="M15" s="6">
        <f t="shared" si="4"/>
        <v>328</v>
      </c>
    </row>
    <row r="16" spans="1:13" x14ac:dyDescent="0.25">
      <c r="A16" s="8">
        <v>6</v>
      </c>
      <c r="B16" s="28" t="s">
        <v>29</v>
      </c>
      <c r="C16" s="27" t="s">
        <v>48</v>
      </c>
      <c r="D16" s="8" t="s">
        <v>10</v>
      </c>
      <c r="E16" s="29">
        <v>1875</v>
      </c>
      <c r="F16" s="6">
        <v>58</v>
      </c>
      <c r="G16" s="6">
        <v>65</v>
      </c>
      <c r="H16" s="6">
        <v>63</v>
      </c>
      <c r="I16" s="22">
        <f t="shared" si="0"/>
        <v>62</v>
      </c>
      <c r="J16" s="21">
        <f t="shared" si="1"/>
        <v>3.6055512754639891</v>
      </c>
      <c r="K16" s="24">
        <f t="shared" si="2"/>
        <v>5.8154052830064341E-2</v>
      </c>
      <c r="L16" s="6">
        <f t="shared" si="3"/>
        <v>62</v>
      </c>
      <c r="M16" s="6">
        <f t="shared" si="4"/>
        <v>62</v>
      </c>
    </row>
    <row r="17" spans="1:15" ht="25.5" x14ac:dyDescent="0.25">
      <c r="A17" s="8">
        <v>7</v>
      </c>
      <c r="B17" s="28" t="s">
        <v>30</v>
      </c>
      <c r="C17" s="27" t="s">
        <v>50</v>
      </c>
      <c r="D17" s="8" t="s">
        <v>54</v>
      </c>
      <c r="E17" s="29">
        <v>3000</v>
      </c>
      <c r="F17" s="6">
        <v>85</v>
      </c>
      <c r="G17" s="6">
        <v>105</v>
      </c>
      <c r="H17" s="6">
        <v>104</v>
      </c>
      <c r="I17" s="22">
        <f t="shared" si="0"/>
        <v>98</v>
      </c>
      <c r="J17" s="21">
        <f t="shared" si="1"/>
        <v>11.269427669584644</v>
      </c>
      <c r="K17" s="24">
        <f t="shared" si="2"/>
        <v>0.11499415989372086</v>
      </c>
      <c r="L17" s="6">
        <f t="shared" si="3"/>
        <v>98</v>
      </c>
      <c r="M17" s="6">
        <f t="shared" si="4"/>
        <v>98</v>
      </c>
    </row>
    <row r="18" spans="1:15" x14ac:dyDescent="0.25">
      <c r="A18" s="8">
        <v>8</v>
      </c>
      <c r="B18" s="28" t="s">
        <v>31</v>
      </c>
      <c r="C18" s="27" t="s">
        <v>47</v>
      </c>
      <c r="D18" s="8" t="s">
        <v>10</v>
      </c>
      <c r="E18" s="29">
        <v>5850</v>
      </c>
      <c r="F18" s="6">
        <v>235</v>
      </c>
      <c r="G18" s="6">
        <v>238</v>
      </c>
      <c r="H18" s="6">
        <v>187</v>
      </c>
      <c r="I18" s="22">
        <f t="shared" si="0"/>
        <v>220</v>
      </c>
      <c r="J18" s="21">
        <f t="shared" si="1"/>
        <v>28.61817604250837</v>
      </c>
      <c r="K18" s="24">
        <f t="shared" si="2"/>
        <v>0.13008261837503804</v>
      </c>
      <c r="L18" s="6">
        <f t="shared" si="3"/>
        <v>220</v>
      </c>
      <c r="M18" s="6">
        <f t="shared" si="4"/>
        <v>220</v>
      </c>
    </row>
    <row r="19" spans="1:15" x14ac:dyDescent="0.25">
      <c r="A19" s="8">
        <v>9</v>
      </c>
      <c r="B19" s="28" t="s">
        <v>32</v>
      </c>
      <c r="C19" s="27" t="s">
        <v>44</v>
      </c>
      <c r="D19" s="8" t="s">
        <v>10</v>
      </c>
      <c r="E19" s="29">
        <v>975</v>
      </c>
      <c r="F19" s="6">
        <v>270</v>
      </c>
      <c r="G19" s="6">
        <v>265</v>
      </c>
      <c r="H19" s="6">
        <v>275</v>
      </c>
      <c r="I19" s="22">
        <f t="shared" si="0"/>
        <v>270</v>
      </c>
      <c r="J19" s="21">
        <f t="shared" si="1"/>
        <v>5</v>
      </c>
      <c r="K19" s="24">
        <f t="shared" si="2"/>
        <v>1.8518518518518517E-2</v>
      </c>
      <c r="L19" s="6">
        <f t="shared" si="3"/>
        <v>270</v>
      </c>
      <c r="M19" s="6">
        <f t="shared" si="4"/>
        <v>270</v>
      </c>
    </row>
    <row r="20" spans="1:15" x14ac:dyDescent="0.25">
      <c r="A20" s="8">
        <v>10</v>
      </c>
      <c r="B20" s="28" t="s">
        <v>33</v>
      </c>
      <c r="C20" s="27" t="s">
        <v>40</v>
      </c>
      <c r="D20" s="8" t="s">
        <v>10</v>
      </c>
      <c r="E20" s="29">
        <v>36750</v>
      </c>
      <c r="F20" s="6">
        <v>85</v>
      </c>
      <c r="G20" s="6">
        <v>90</v>
      </c>
      <c r="H20" s="6">
        <v>110</v>
      </c>
      <c r="I20" s="22">
        <f t="shared" si="0"/>
        <v>95</v>
      </c>
      <c r="J20" s="21">
        <f t="shared" si="1"/>
        <v>13.228756555322953</v>
      </c>
      <c r="K20" s="24">
        <f t="shared" si="2"/>
        <v>0.13925006900339951</v>
      </c>
      <c r="L20" s="6">
        <f t="shared" si="3"/>
        <v>95</v>
      </c>
      <c r="M20" s="6">
        <f t="shared" si="4"/>
        <v>95</v>
      </c>
    </row>
    <row r="21" spans="1:15" x14ac:dyDescent="0.25">
      <c r="A21" s="8">
        <v>11</v>
      </c>
      <c r="B21" s="28" t="s">
        <v>34</v>
      </c>
      <c r="C21" s="27" t="s">
        <v>43</v>
      </c>
      <c r="D21" s="8" t="s">
        <v>10</v>
      </c>
      <c r="E21" s="29">
        <v>1950</v>
      </c>
      <c r="F21" s="6">
        <v>198</v>
      </c>
      <c r="G21" s="6">
        <v>235</v>
      </c>
      <c r="H21" s="6">
        <v>167</v>
      </c>
      <c r="I21" s="22">
        <f t="shared" si="0"/>
        <v>200</v>
      </c>
      <c r="J21" s="21">
        <f t="shared" si="1"/>
        <v>34.044089061098404</v>
      </c>
      <c r="K21" s="24">
        <f t="shared" si="2"/>
        <v>0.17022044530549202</v>
      </c>
      <c r="L21" s="6">
        <f t="shared" si="3"/>
        <v>200</v>
      </c>
      <c r="M21" s="6">
        <f t="shared" si="4"/>
        <v>200</v>
      </c>
    </row>
    <row r="22" spans="1:15" x14ac:dyDescent="0.25">
      <c r="A22" s="8">
        <v>12</v>
      </c>
      <c r="B22" s="28" t="s">
        <v>35</v>
      </c>
      <c r="C22" s="27" t="s">
        <v>45</v>
      </c>
      <c r="D22" s="8" t="s">
        <v>10</v>
      </c>
      <c r="E22" s="29">
        <v>1950</v>
      </c>
      <c r="F22" s="6">
        <v>100</v>
      </c>
      <c r="G22" s="6">
        <v>90</v>
      </c>
      <c r="H22" s="6">
        <v>95</v>
      </c>
      <c r="I22" s="22">
        <f t="shared" si="0"/>
        <v>95</v>
      </c>
      <c r="J22" s="21">
        <f t="shared" si="1"/>
        <v>5</v>
      </c>
      <c r="K22" s="24">
        <f t="shared" si="2"/>
        <v>5.2631578947368418E-2</v>
      </c>
      <c r="L22" s="6">
        <f t="shared" si="3"/>
        <v>95</v>
      </c>
      <c r="M22" s="6">
        <f t="shared" si="4"/>
        <v>95</v>
      </c>
    </row>
    <row r="23" spans="1:15" x14ac:dyDescent="0.25">
      <c r="A23" s="8">
        <v>13</v>
      </c>
      <c r="B23" s="28" t="s">
        <v>36</v>
      </c>
      <c r="C23" s="7" t="s">
        <v>42</v>
      </c>
      <c r="D23" s="8" t="s">
        <v>37</v>
      </c>
      <c r="E23" s="29">
        <v>60000</v>
      </c>
      <c r="F23" s="6">
        <v>15</v>
      </c>
      <c r="G23" s="6">
        <v>16</v>
      </c>
      <c r="H23" s="6">
        <v>17</v>
      </c>
      <c r="I23" s="22">
        <f t="shared" ref="I23" si="5">AVERAGE(F23:H23)</f>
        <v>16</v>
      </c>
      <c r="J23" s="21">
        <f>STDEV(F23:H23)</f>
        <v>1</v>
      </c>
      <c r="K23" s="24">
        <f t="shared" ref="K23" si="6">J23/I23</f>
        <v>6.25E-2</v>
      </c>
      <c r="L23" s="6">
        <f>AVERAGE(F23:H23)</f>
        <v>16</v>
      </c>
      <c r="M23" s="6">
        <f>L23</f>
        <v>16</v>
      </c>
      <c r="N23" s="9"/>
      <c r="O23" s="9"/>
    </row>
    <row r="24" spans="1:15" ht="29.25" customHeight="1" x14ac:dyDescent="0.25">
      <c r="A24" s="42" t="s">
        <v>16</v>
      </c>
      <c r="B24" s="42"/>
      <c r="C24" s="42"/>
      <c r="D24" s="42"/>
      <c r="E24" s="42"/>
      <c r="F24" s="42"/>
      <c r="G24" s="42"/>
      <c r="H24" s="42"/>
      <c r="I24" s="42"/>
      <c r="J24" s="42"/>
      <c r="L24" s="8" t="s">
        <v>7</v>
      </c>
      <c r="M24" s="6">
        <f>SUM(M11:M23)</f>
        <v>2179</v>
      </c>
    </row>
    <row r="25" spans="1:15" x14ac:dyDescent="0.25">
      <c r="A25" s="43" t="s">
        <v>38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/>
    </row>
    <row r="26" spans="1:15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5" x14ac:dyDescent="0.25">
      <c r="A27" s="46" t="s">
        <v>53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</row>
    <row r="28" spans="1:15" ht="15.75" thickBot="1" x14ac:dyDescent="0.3">
      <c r="A28" s="1"/>
      <c r="B28" s="1"/>
      <c r="C28" s="1"/>
      <c r="D28" s="1"/>
      <c r="E28" s="1"/>
      <c r="F28" s="4"/>
      <c r="G28" s="4"/>
      <c r="H28" s="4"/>
      <c r="I28" s="4"/>
      <c r="J28" s="4"/>
      <c r="K28" s="4"/>
      <c r="L28" s="4"/>
    </row>
    <row r="29" spans="1:15" ht="15.75" thickBot="1" x14ac:dyDescent="0.3">
      <c r="A29" s="47"/>
      <c r="B29" s="48"/>
      <c r="C29" s="48"/>
      <c r="D29" s="10"/>
      <c r="F29" s="3"/>
      <c r="G29" s="3"/>
      <c r="H29" s="3"/>
      <c r="I29" s="3"/>
      <c r="J29" s="3"/>
      <c r="K29" s="3"/>
      <c r="L29" s="3"/>
    </row>
    <row r="30" spans="1:15" x14ac:dyDescent="0.25">
      <c r="A30" s="49" t="s">
        <v>55</v>
      </c>
      <c r="B30" s="50"/>
      <c r="C30" s="50"/>
      <c r="D30" s="11"/>
      <c r="E30" s="12"/>
      <c r="F30" s="3"/>
      <c r="G30" s="3"/>
      <c r="H30" s="3"/>
      <c r="I30" s="3"/>
      <c r="J30" s="3"/>
      <c r="K30" s="3"/>
      <c r="L30" s="3"/>
    </row>
    <row r="31" spans="1:15" ht="15.75" thickBot="1" x14ac:dyDescent="0.3">
      <c r="A31" s="51" t="s">
        <v>8</v>
      </c>
      <c r="B31" s="52"/>
      <c r="C31" s="52"/>
      <c r="D31" s="13"/>
      <c r="E31" s="12"/>
      <c r="F31" s="3"/>
      <c r="G31" s="3"/>
      <c r="H31" s="3"/>
      <c r="I31" s="3"/>
      <c r="J31" s="3"/>
      <c r="K31" s="3"/>
      <c r="L31" s="3"/>
    </row>
    <row r="32" spans="1:15" x14ac:dyDescent="0.25">
      <c r="A32" s="53" t="s">
        <v>56</v>
      </c>
      <c r="B32" s="54"/>
      <c r="C32" s="54"/>
      <c r="D32" s="14"/>
      <c r="E32" s="12"/>
      <c r="F32" s="3"/>
      <c r="G32" s="3"/>
      <c r="H32" s="3"/>
      <c r="I32" s="3"/>
      <c r="J32" s="3"/>
      <c r="K32" s="3"/>
      <c r="L32" s="3"/>
    </row>
    <row r="33" spans="1:12" ht="16.5" thickBot="1" x14ac:dyDescent="0.3">
      <c r="A33" s="40" t="s">
        <v>9</v>
      </c>
      <c r="B33" s="41"/>
      <c r="C33" s="41"/>
      <c r="D33" s="15"/>
      <c r="E33" s="16"/>
      <c r="F33" s="17"/>
      <c r="G33" s="17"/>
      <c r="H33" s="17"/>
      <c r="I33" s="17"/>
      <c r="J33" s="3"/>
      <c r="K33" s="3"/>
      <c r="L33" s="3"/>
    </row>
    <row r="34" spans="1:12" ht="15.75" x14ac:dyDescent="0.25">
      <c r="A34" s="18"/>
      <c r="B34" s="18"/>
      <c r="C34" s="18"/>
      <c r="D34" s="18"/>
      <c r="E34" s="16"/>
      <c r="F34" s="17"/>
      <c r="G34" s="17"/>
      <c r="H34" s="17"/>
      <c r="I34" s="17"/>
      <c r="J34" s="3"/>
      <c r="K34" s="3"/>
      <c r="L34" s="3"/>
    </row>
    <row r="35" spans="1:12" ht="15.75" x14ac:dyDescent="0.25">
      <c r="A35" s="19" t="s">
        <v>0</v>
      </c>
    </row>
  </sheetData>
  <mergeCells count="16">
    <mergeCell ref="A9:M9"/>
    <mergeCell ref="A33:C33"/>
    <mergeCell ref="A24:J24"/>
    <mergeCell ref="A25:M25"/>
    <mergeCell ref="A26:M26"/>
    <mergeCell ref="A27:M27"/>
    <mergeCell ref="A29:C29"/>
    <mergeCell ref="A30:C30"/>
    <mergeCell ref="A31:C31"/>
    <mergeCell ref="A32:C32"/>
    <mergeCell ref="A8:M8"/>
    <mergeCell ref="A3:M3"/>
    <mergeCell ref="A6:B6"/>
    <mergeCell ref="C6:M6"/>
    <mergeCell ref="A7:B7"/>
    <mergeCell ref="C7:M7"/>
  </mergeCells>
  <pageMargins left="0.39370078740157483" right="0.39370078740157483" top="0.39370078740157483" bottom="0.39370078740157483" header="0" footer="0"/>
  <pageSetup paperSize="9" scale="7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2025-01-16T12:03:50Z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