
<file path=[Content_Types].xml><?xml version="1.0" encoding="utf-8"?>
<Types xmlns="http://schemas.openxmlformats.org/package/2006/content-types">
  <Default Extension="svg" ContentType="application/octet-stream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НМЦД ГСМ" sheetId="1" r:id="rId1"/>
    <sheet name="материалы БНГС" sheetId="2" state="hidden" r:id="rId2"/>
    <sheet name="материалы" sheetId="3" state="hidden" r:id="rId3"/>
  </sheets>
  <definedNames>
    <definedName name="_GoBack" localSheetId="0">'НМЦД ГСМ'!$B$67</definedName>
    <definedName name="_xlnm.Print_Area" localSheetId="2">материалы!$B$1:$E$58</definedName>
    <definedName name="_xlnm.Print_Area" localSheetId="1">'материалы БНГС'!$A$1:$G$32</definedName>
    <definedName name="_xlnm.Print_Area" localSheetId="0">'НМЦД ГСМ'!$A$1:$L$35</definedName>
  </definedNames>
  <calcPr calcId="144525" refMode="R1C1"/>
</workbook>
</file>

<file path=xl/calcChain.xml><?xml version="1.0" encoding="utf-8"?>
<calcChain xmlns="http://schemas.openxmlformats.org/spreadsheetml/2006/main">
  <c r="H25" i="1" l="1"/>
  <c r="L25" i="1" s="1"/>
  <c r="G39" i="3" l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40" i="3" s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24" i="2" s="1"/>
  <c r="I27" i="1"/>
  <c r="H27" i="1"/>
  <c r="L27" i="1" s="1"/>
  <c r="H26" i="1"/>
  <c r="L26" i="1" s="1"/>
  <c r="H24" i="1"/>
  <c r="L24" i="1" s="1"/>
  <c r="H23" i="1"/>
  <c r="L23" i="1" s="1"/>
  <c r="H22" i="1"/>
  <c r="L22" i="1" s="1"/>
  <c r="H21" i="1"/>
  <c r="L21" i="1" s="1"/>
  <c r="H20" i="1"/>
  <c r="L20" i="1" s="1"/>
  <c r="H19" i="1"/>
  <c r="L19" i="1" s="1"/>
  <c r="H18" i="1"/>
  <c r="L18" i="1" s="1"/>
  <c r="H17" i="1"/>
  <c r="L17" i="1" s="1"/>
  <c r="H16" i="1"/>
  <c r="L16" i="1" s="1"/>
  <c r="H15" i="1"/>
  <c r="L15" i="1" s="1"/>
  <c r="H14" i="1"/>
  <c r="L14" i="1" s="1"/>
  <c r="H13" i="1"/>
  <c r="L13" i="1" s="1"/>
  <c r="H12" i="1"/>
  <c r="L12" i="1" s="1"/>
  <c r="H11" i="1"/>
  <c r="L11" i="1" s="1"/>
  <c r="H10" i="1"/>
  <c r="L10" i="1" s="1"/>
  <c r="H9" i="1"/>
  <c r="L9" i="1" s="1"/>
  <c r="H8" i="1"/>
  <c r="L8" i="1" s="1"/>
  <c r="L28" i="1" l="1"/>
  <c r="J27" i="1"/>
</calcChain>
</file>

<file path=xl/sharedStrings.xml><?xml version="1.0" encoding="utf-8"?>
<sst xmlns="http://schemas.openxmlformats.org/spreadsheetml/2006/main" count="216" uniqueCount="111">
  <si>
    <r>
      <t xml:space="preserve">   Приложение № 4 </t>
    </r>
    <r>
      <rPr>
        <sz val="11"/>
        <color indexed="64"/>
        <rFont val="Times New Roman"/>
        <family val="1"/>
        <charset val="204"/>
      </rPr>
      <t xml:space="preserve">к документации 
     </t>
    </r>
  </si>
  <si>
    <t>Обоснование начальной (максимальной) цены договора, содержащее полученные заказчиком расчеты</t>
  </si>
  <si>
    <t>Расчет начальной (максимальной) цены договора</t>
  </si>
  <si>
    <t>Основные характеристики объекта закупки</t>
  </si>
  <si>
    <t>Поставка металлопроката</t>
  </si>
  <si>
    <t>Используемый метод определения НМЦД</t>
  </si>
  <si>
    <t>Метод сопоставимых рыночных цен (анализа рынка)</t>
  </si>
  <si>
    <t>п/п</t>
  </si>
  <si>
    <t>Наименование</t>
  </si>
  <si>
    <t>Ед.Измерения</t>
  </si>
  <si>
    <t xml:space="preserve">Количество </t>
  </si>
  <si>
    <t>Коммерческое предложение                           1</t>
  </si>
  <si>
    <t>Коммерческое предложение                                   2</t>
  </si>
  <si>
    <t>Коммерческое предложение                           3</t>
  </si>
  <si>
    <t>Средняя цена, руб.</t>
  </si>
  <si>
    <t xml:space="preserve"> Среднее квадратичное отклонение      </t>
  </si>
  <si>
    <t>V - коэффициент вариации, %</t>
  </si>
  <si>
    <t>Необходимое значение коэффициента вариации, %</t>
  </si>
  <si>
    <t>Труба э/с 219*8</t>
  </si>
  <si>
    <t>тонна</t>
  </si>
  <si>
    <t>Труба 159*6, 12 метров, тн.</t>
  </si>
  <si>
    <t>Труба 159*8 бесшовная горячедеформированная</t>
  </si>
  <si>
    <r>
      <t xml:space="preserve">Труба </t>
    </r>
    <r>
      <rPr>
        <sz val="10"/>
        <color indexed="63"/>
        <rFont val="Times New Roman"/>
        <family val="1"/>
        <charset val="204"/>
      </rPr>
      <t>114</t>
    </r>
    <r>
      <rPr>
        <sz val="10"/>
        <color indexed="63"/>
        <rFont val="Calibri"/>
        <family val="2"/>
        <charset val="204"/>
        <scheme val="minor"/>
      </rPr>
      <t>х6(мм)</t>
    </r>
  </si>
  <si>
    <t>Труба сталь 102*6 (изготовление ершей 110мм) 12м</t>
  </si>
  <si>
    <t>Труба сталь 42*3,0 (изготовление ершей 50мм - 6шт)</t>
  </si>
  <si>
    <t>Труба Ø57х6 мм, т</t>
  </si>
  <si>
    <t>Труба Ø57х3,5мм, т</t>
  </si>
  <si>
    <t>Труба э/с 32*3,5</t>
  </si>
  <si>
    <t>Лист 6 г/к 1,5*6ст 3сп, тн</t>
  </si>
  <si>
    <t>Лист 8 г/к</t>
  </si>
  <si>
    <t>Лист г/к 1250*2500*2</t>
  </si>
  <si>
    <t>Лист просечно-вытяжной ПВЛ-506 1*3</t>
  </si>
  <si>
    <t>Уголок металличекий 63*63</t>
  </si>
  <si>
    <t>Уголок 45*45</t>
  </si>
  <si>
    <t>Арматура А 1 Ø 14 мм, т</t>
  </si>
  <si>
    <t>Швеллер 16 П</t>
  </si>
  <si>
    <t>Полоса 50*3</t>
  </si>
  <si>
    <t>&lt;33</t>
  </si>
  <si>
    <t>ИТОГО</t>
  </si>
  <si>
    <t xml:space="preserve">где: </t>
  </si>
  <si>
    <r>
      <t>ц</t>
    </r>
    <r>
      <rPr>
        <i/>
        <vertAlign val="subscript"/>
        <sz val="10"/>
        <color indexed="64"/>
        <rFont val="Times New Roman"/>
        <family val="1"/>
        <charset val="204"/>
      </rPr>
      <t>i</t>
    </r>
    <r>
      <rPr>
        <sz val="10"/>
        <color indexed="64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</si>
  <si>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color indexed="64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</si>
  <si>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color indexed="64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</si>
  <si>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color indexed="64"/>
        <rFont val="Times New Roman"/>
        <family val="1"/>
        <charset val="204"/>
      </rPr>
      <t>рын</t>
    </r>
    <r>
      <rPr>
        <sz val="10"/>
        <color indexed="64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</si>
  <si>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color indexed="64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</si>
  <si>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color indexed="64"/>
        <rFont val="Times New Roman"/>
        <family val="1"/>
        <charset val="204"/>
      </rPr>
      <t xml:space="preserve"> - номер источника ценовой информации.</t>
    </r>
  </si>
  <si>
    <t xml:space="preserve">        Необходимый материал для капитального ремонта обводной линии с приемной камеры на технологические блоки II очереди цеха очистки сточных вод</t>
  </si>
  <si>
    <t>№ п/п</t>
  </si>
  <si>
    <t>Наименование материала</t>
  </si>
  <si>
    <t>Ед. изм.</t>
  </si>
  <si>
    <t>Кол-во</t>
  </si>
  <si>
    <t>Цена без НДС , руб.</t>
  </si>
  <si>
    <t>Стоимость без НДС , руб.</t>
  </si>
  <si>
    <r>
      <t xml:space="preserve">Труба </t>
    </r>
    <r>
      <rPr>
        <sz val="11"/>
        <color indexed="64"/>
        <rFont val="Times New Roman"/>
        <family val="1"/>
        <charset val="204"/>
      </rPr>
      <t>Ø630х8мм</t>
    </r>
  </si>
  <si>
    <t>т</t>
  </si>
  <si>
    <t>Труба Ø377х7мм</t>
  </si>
  <si>
    <t xml:space="preserve">Труба Ø630х8 б/у </t>
  </si>
  <si>
    <t xml:space="preserve">ТрубаØ720х8 б/у </t>
  </si>
  <si>
    <t xml:space="preserve">ТрубаØ630х8 б/у </t>
  </si>
  <si>
    <t xml:space="preserve">ТрубаØ530х8 б/у </t>
  </si>
  <si>
    <t>ТрубаØ530х8 б/у</t>
  </si>
  <si>
    <r>
      <t>Труба</t>
    </r>
    <r>
      <rPr>
        <sz val="11"/>
        <color indexed="64"/>
        <rFont val="Times New Roman"/>
        <family val="1"/>
        <charset val="204"/>
      </rPr>
      <t>Ø219х6мм</t>
    </r>
  </si>
  <si>
    <r>
      <t xml:space="preserve">Труба </t>
    </r>
    <r>
      <rPr>
        <sz val="11"/>
        <color indexed="64"/>
        <rFont val="Times New Roman"/>
        <family val="1"/>
        <charset val="204"/>
      </rPr>
      <t>Ø159х6мм</t>
    </r>
  </si>
  <si>
    <t>Отвод Ду-250 ГОСТ 17375-01 ст.20</t>
  </si>
  <si>
    <t>шт</t>
  </si>
  <si>
    <t>Отвод Ду-200  ГОСТ 17375-01 ст.20</t>
  </si>
  <si>
    <t>Отвод Ду-150 ГОСТ 17375-01 ст.20</t>
  </si>
  <si>
    <t>Фланец Ду-200 Ру10 ГОСТ 12280-80 ст.20</t>
  </si>
  <si>
    <t xml:space="preserve">Фланец Ду-150 Ру10 ГОСТ 12280-80 ст20 </t>
  </si>
  <si>
    <t>Задвижка чугунная 10 серии Ду-200 Ру10</t>
  </si>
  <si>
    <t>Задвижка чугунная 10 серии Ду-150 Ру10</t>
  </si>
  <si>
    <t>Итого:</t>
  </si>
  <si>
    <t>Начальник цеха ОСВ</t>
  </si>
  <si>
    <t>Ф.М. Болотников</t>
  </si>
  <si>
    <t>Согласовано:</t>
  </si>
  <si>
    <t>Главный инженер</t>
  </si>
  <si>
    <t>Е.И.Ракитин</t>
  </si>
  <si>
    <t>Инженер по комплектации оборудования</t>
  </si>
  <si>
    <t>С.Н. Ланюгова</t>
  </si>
  <si>
    <t>Лист S=8мм</t>
  </si>
  <si>
    <t>Лист S=6мм</t>
  </si>
  <si>
    <t>Лист ПВЛ-5</t>
  </si>
  <si>
    <t xml:space="preserve">Труба Ø630х5 б/у </t>
  </si>
  <si>
    <t xml:space="preserve">ТрубаØ630х5 б/у </t>
  </si>
  <si>
    <t>ТрубаØ480х8 б/у</t>
  </si>
  <si>
    <t>ТрубаØ478х8 б/у</t>
  </si>
  <si>
    <t>Отвод Ду-250</t>
  </si>
  <si>
    <t xml:space="preserve">Отвод Ду-200 </t>
  </si>
  <si>
    <t>Отвод Ду-150</t>
  </si>
  <si>
    <t>Фланец Ду-200 Ру10</t>
  </si>
  <si>
    <t>Фланец Ду-150 Ру10</t>
  </si>
  <si>
    <t>Запорная арматура Ду-200 Ру10</t>
  </si>
  <si>
    <t>Запорная арматура Ду-150 Ру10</t>
  </si>
  <si>
    <r>
      <t xml:space="preserve">Арматура АIII </t>
    </r>
    <r>
      <rPr>
        <sz val="11"/>
        <color indexed="64"/>
        <rFont val="Times New Roman"/>
        <family val="1"/>
        <charset val="204"/>
      </rPr>
      <t>Ø12</t>
    </r>
  </si>
  <si>
    <t>Швеллер 14П</t>
  </si>
  <si>
    <t>Уголок 75х75х6мм</t>
  </si>
  <si>
    <t>Уголок 50х50х5мм</t>
  </si>
  <si>
    <t>Кислород</t>
  </si>
  <si>
    <t>м3</t>
  </si>
  <si>
    <t>Пропан (сжиженный газ)</t>
  </si>
  <si>
    <t>л</t>
  </si>
  <si>
    <r>
      <t xml:space="preserve">Электрод МР3 </t>
    </r>
    <r>
      <rPr>
        <sz val="11"/>
        <color indexed="64"/>
        <rFont val="Times New Roman"/>
        <family val="1"/>
        <charset val="204"/>
      </rPr>
      <t>Ø4мм</t>
    </r>
  </si>
  <si>
    <t>кг</t>
  </si>
  <si>
    <t>Электрод МР3 Ø3мм</t>
  </si>
  <si>
    <t>Круг отрезной 230х1,8х22,2</t>
  </si>
  <si>
    <t>Круг шлифовальный 230х6х22,2</t>
  </si>
  <si>
    <t>Паронит ПБ-3мм</t>
  </si>
  <si>
    <t>Резина ТМКЩ-4мм</t>
  </si>
  <si>
    <t>Болт с гайкой М20х90</t>
  </si>
  <si>
    <t>Труба э/с 25*2,8</t>
  </si>
  <si>
    <t>Труба э/с 20*2,8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</si>
</sst>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</font>
    <font>
      <sz val="10"/>
      <name val="Arial Cyr"/>
    </font>
    <font>
      <b/>
      <sz val="11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i/>
      <sz val="10"/>
      <color indexed="64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color indexed="63"/>
      <name val="Calibri"/>
      <family val="2"/>
      <charset val="204"/>
      <scheme val="minor"/>
    </font>
    <font>
      <i/>
      <vertAlign val="subscript"/>
      <sz val="10"/>
      <color indexed="64"/>
      <name val="Times New Roman"/>
      <family val="1"/>
      <charset val="204"/>
    </font>
    <font>
      <i/>
      <vertAlign val="superscript"/>
      <sz val="10"/>
      <color indexed="6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9" tint="0.79998168889431442"/>
        <bgColor theme="9" tint="0.79998168889431442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Protection="0">
      <alignment vertical="top"/>
      <protection locked="0"/>
    </xf>
    <xf numFmtId="0" fontId="2" fillId="0" borderId="0"/>
    <xf numFmtId="0" fontId="19" fillId="0" borderId="0"/>
    <xf numFmtId="0" fontId="19" fillId="0" borderId="0"/>
  </cellStyleXfs>
  <cellXfs count="97">
    <xf numFmtId="0" fontId="0" fillId="0" borderId="0" xfId="0"/>
    <xf numFmtId="0" fontId="19" fillId="0" borderId="0" xfId="4"/>
    <xf numFmtId="0" fontId="4" fillId="0" borderId="0" xfId="4" applyFont="1" applyAlignment="1">
      <alignment vertical="top" wrapText="1"/>
    </xf>
    <xf numFmtId="0" fontId="4" fillId="0" borderId="11" xfId="4" applyFont="1" applyBorder="1" applyAlignment="1">
      <alignment horizontal="center" vertical="top" wrapText="1"/>
    </xf>
    <xf numFmtId="0" fontId="4" fillId="0" borderId="12" xfId="4" applyFont="1" applyBorder="1" applyAlignment="1">
      <alignment horizontal="center" vertical="top" wrapText="1"/>
    </xf>
    <xf numFmtId="0" fontId="6" fillId="0" borderId="12" xfId="4" applyFont="1" applyBorder="1" applyAlignment="1">
      <alignment horizontal="center" vertical="top" wrapText="1"/>
    </xf>
    <xf numFmtId="0" fontId="4" fillId="0" borderId="13" xfId="4" applyFont="1" applyBorder="1" applyAlignment="1">
      <alignment vertical="top" wrapText="1"/>
    </xf>
    <xf numFmtId="0" fontId="7" fillId="0" borderId="6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4" fontId="19" fillId="0" borderId="0" xfId="4" applyNumberFormat="1"/>
    <xf numFmtId="0" fontId="7" fillId="0" borderId="16" xfId="4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 wrapText="1"/>
    </xf>
    <xf numFmtId="2" fontId="8" fillId="0" borderId="7" xfId="4" applyNumberFormat="1" applyFont="1" applyBorder="1" applyAlignment="1">
      <alignment horizontal="center" vertical="center" wrapText="1"/>
    </xf>
    <xf numFmtId="2" fontId="7" fillId="0" borderId="15" xfId="4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19" fillId="2" borderId="0" xfId="4" applyFill="1"/>
    <xf numFmtId="0" fontId="7" fillId="3" borderId="16" xfId="4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7" xfId="4" applyFont="1" applyFill="1" applyBorder="1" applyAlignment="1">
      <alignment horizontal="center" vertical="center" wrapText="1"/>
    </xf>
    <xf numFmtId="0" fontId="8" fillId="3" borderId="17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2" fontId="8" fillId="3" borderId="7" xfId="4" applyNumberFormat="1" applyFont="1" applyFill="1" applyBorder="1" applyAlignment="1">
      <alignment horizontal="center" vertical="center" wrapText="1"/>
    </xf>
    <xf numFmtId="2" fontId="7" fillId="3" borderId="15" xfId="4" applyNumberFormat="1" applyFont="1" applyFill="1" applyBorder="1" applyAlignment="1">
      <alignment horizontal="center" vertical="center" wrapText="1"/>
    </xf>
    <xf numFmtId="4" fontId="19" fillId="3" borderId="0" xfId="4" applyNumberFormat="1" applyFill="1"/>
    <xf numFmtId="4" fontId="19" fillId="2" borderId="0" xfId="4" applyNumberFormat="1" applyFill="1"/>
    <xf numFmtId="0" fontId="9" fillId="3" borderId="7" xfId="0" applyFont="1" applyFill="1" applyBorder="1" applyAlignment="1">
      <alignment vertical="center"/>
    </xf>
    <xf numFmtId="4" fontId="8" fillId="0" borderId="17" xfId="4" applyNumberFormat="1" applyFont="1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center" vertical="center" wrapText="1"/>
    </xf>
    <xf numFmtId="4" fontId="7" fillId="0" borderId="7" xfId="4" applyNumberFormat="1" applyFont="1" applyBorder="1" applyAlignment="1">
      <alignment horizontal="center" vertical="center" wrapText="1"/>
    </xf>
    <xf numFmtId="4" fontId="19" fillId="0" borderId="0" xfId="4" applyNumberFormat="1" applyAlignment="1">
      <alignment wrapText="1"/>
    </xf>
    <xf numFmtId="3" fontId="10" fillId="0" borderId="19" xfId="4" applyNumberFormat="1" applyFont="1" applyBorder="1" applyAlignment="1">
      <alignment horizontal="center" vertical="center" wrapText="1"/>
    </xf>
    <xf numFmtId="4" fontId="10" fillId="0" borderId="21" xfId="4" applyNumberFormat="1" applyFont="1" applyBorder="1" applyAlignment="1">
      <alignment horizontal="center" vertical="center" wrapText="1"/>
    </xf>
    <xf numFmtId="2" fontId="12" fillId="4" borderId="22" xfId="4" applyNumberFormat="1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4" fontId="9" fillId="0" borderId="0" xfId="4" applyNumberFormat="1" applyFont="1" applyAlignment="1">
      <alignment horizontal="left"/>
    </xf>
    <xf numFmtId="0" fontId="13" fillId="0" borderId="0" xfId="4" applyFont="1" applyAlignment="1">
      <alignment horizontal="justify" wrapText="1"/>
    </xf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4" fontId="15" fillId="0" borderId="0" xfId="4" applyNumberFormat="1" applyFont="1" applyAlignment="1">
      <alignment horizontal="left"/>
    </xf>
    <xf numFmtId="0" fontId="4" fillId="4" borderId="0" xfId="4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4" fontId="16" fillId="0" borderId="0" xfId="0" applyNumberFormat="1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wrapText="1"/>
    </xf>
    <xf numFmtId="4" fontId="5" fillId="0" borderId="7" xfId="0" applyNumberFormat="1" applyFont="1" applyBorder="1" applyAlignment="1">
      <alignment wrapText="1"/>
    </xf>
    <xf numFmtId="0" fontId="14" fillId="0" borderId="26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18" fillId="0" borderId="8" xfId="0" applyFont="1" applyBorder="1"/>
    <xf numFmtId="0" fontId="18" fillId="0" borderId="7" xfId="0" applyFont="1" applyBorder="1"/>
    <xf numFmtId="4" fontId="18" fillId="0" borderId="7" xfId="0" applyNumberFormat="1" applyFont="1" applyBorder="1" applyAlignment="1">
      <alignment wrapText="1"/>
    </xf>
    <xf numFmtId="4" fontId="5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1" fillId="0" borderId="0" xfId="1" applyFont="1" applyAlignment="1" applyProtection="1">
      <alignment horizontal="left"/>
    </xf>
    <xf numFmtId="0" fontId="3" fillId="0" borderId="0" xfId="4" applyFont="1" applyAlignment="1">
      <alignment horizontal="left" wrapText="1"/>
    </xf>
    <xf numFmtId="0" fontId="15" fillId="0" borderId="0" xfId="4" applyFont="1" applyAlignment="1">
      <alignment horizontal="left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left" vertical="center"/>
    </xf>
    <xf numFmtId="0" fontId="4" fillId="0" borderId="9" xfId="4" applyFont="1" applyBorder="1" applyAlignment="1">
      <alignment horizontal="left" vertical="center"/>
    </xf>
    <xf numFmtId="0" fontId="4" fillId="0" borderId="10" xfId="4" applyFont="1" applyBorder="1" applyAlignment="1">
      <alignment horizontal="left" vertical="center"/>
    </xf>
    <xf numFmtId="2" fontId="10" fillId="0" borderId="18" xfId="4" applyNumberFormat="1" applyFont="1" applyBorder="1" applyAlignment="1">
      <alignment horizontal="center" vertical="center" wrapText="1"/>
    </xf>
    <xf numFmtId="2" fontId="10" fillId="0" borderId="19" xfId="4" applyNumberFormat="1" applyFont="1" applyBorder="1" applyAlignment="1">
      <alignment horizontal="center" vertical="center" wrapText="1"/>
    </xf>
    <xf numFmtId="4" fontId="11" fillId="0" borderId="19" xfId="4" applyNumberFormat="1" applyFont="1" applyBorder="1" applyAlignment="1">
      <alignment horizontal="center" vertical="center" wrapText="1"/>
    </xf>
    <xf numFmtId="4" fontId="11" fillId="0" borderId="20" xfId="4" applyNumberFormat="1" applyFont="1" applyBorder="1" applyAlignment="1">
      <alignment horizontal="center" vertical="center" wrapText="1"/>
    </xf>
    <xf numFmtId="0" fontId="3" fillId="0" borderId="0" xfId="4" applyFont="1" applyAlignment="1">
      <alignment horizontal="right" vertical="center" wrapText="1"/>
    </xf>
    <xf numFmtId="0" fontId="4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center" wrapText="1"/>
    </xf>
    <xf numFmtId="0" fontId="5" fillId="0" borderId="5" xfId="4" applyFont="1" applyBorder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media1.svg"/><Relationship Id="rId1" Type="http://schemas.openxmlformats.org/officeDocument/2006/relationships/image" Target="../media/image1.wmf"/><Relationship Id="rId6" Type="http://schemas.openxmlformats.org/officeDocument/2006/relationships/image" Target="../media/media3.svg"/><Relationship Id="rId5" Type="http://schemas.openxmlformats.org/officeDocument/2006/relationships/image" Target="../media/image3.emf"/><Relationship Id="rId4" Type="http://schemas.openxmlformats.org/officeDocument/2006/relationships/image" Target="../media/media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6</xdr:row>
      <xdr:rowOff>352424</xdr:rowOff>
    </xdr:from>
    <xdr:to>
      <xdr:col>11</xdr:col>
      <xdr:colOff>1543050</xdr:colOff>
      <xdr:row>6</xdr:row>
      <xdr:rowOff>1123950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m="http://schemas.openxmlformats.org/officeDocument/2006/math" xmlns:w="http://schemas.openxmlformats.org/wordprocessingml/2006/main" xmlns:asvg="http://schemas.microsoft.com/office/drawing/2016/SVG/main" r:embed="rId2"/>
            </a:ext>
          </a:extLst>
        </a:blip>
        <a:stretch/>
      </xdr:blipFill>
      <xdr:spPr bwMode="auto">
        <a:xfrm>
          <a:off x="7124700" y="1333500"/>
          <a:ext cx="19050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352424</xdr:colOff>
      <xdr:row>6</xdr:row>
      <xdr:rowOff>914400</xdr:rowOff>
    </xdr:from>
    <xdr:to>
      <xdr:col>8</xdr:col>
      <xdr:colOff>1371600</xdr:colOff>
      <xdr:row>6</xdr:row>
      <xdr:rowOff>1362075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="" xmlns:m="http://schemas.openxmlformats.org/officeDocument/2006/math" xmlns:w="http://schemas.openxmlformats.org/wordprocessingml/2006/main" xmlns:asvg="http://schemas.microsoft.com/office/drawing/2016/SVG/main" r:embed="rId4"/>
            </a:ext>
          </a:extLst>
        </a:blip>
        <a:stretch/>
      </xdr:blipFill>
      <xdr:spPr bwMode="auto">
        <a:xfrm>
          <a:off x="7772400" y="3228975"/>
          <a:ext cx="1019174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38100</xdr:colOff>
      <xdr:row>6</xdr:row>
      <xdr:rowOff>1057275</xdr:rowOff>
    </xdr:from>
    <xdr:to>
      <xdr:col>9</xdr:col>
      <xdr:colOff>733425</xdr:colOff>
      <xdr:row>6</xdr:row>
      <xdr:rowOff>1400175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="" xmlns:m="http://schemas.openxmlformats.org/officeDocument/2006/math" xmlns:w="http://schemas.openxmlformats.org/wordprocessingml/2006/main" xmlns:asvg="http://schemas.microsoft.com/office/drawing/2016/SVG/main" r:embed="rId6"/>
            </a:ext>
          </a:extLst>
        </a:blip>
        <a:stretch/>
      </xdr:blipFill>
      <xdr:spPr bwMode="auto">
        <a:xfrm>
          <a:off x="5524500" y="1333500"/>
          <a:ext cx="571500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"/>
  </sheetPr>
  <dimension ref="A1:P39"/>
  <sheetViews>
    <sheetView tabSelected="1" topLeftCell="A4" workbookViewId="0">
      <selection activeCell="E17" sqref="E17"/>
    </sheetView>
  </sheetViews>
  <sheetFormatPr defaultRowHeight="15" x14ac:dyDescent="0.25"/>
  <cols>
    <col min="1" max="1" width="3.42578125" style="1" customWidth="1"/>
    <col min="2" max="2" width="36.28515625" style="1" customWidth="1"/>
    <col min="3" max="3" width="12.7109375" style="1" customWidth="1"/>
    <col min="4" max="4" width="8.5703125" style="1" bestFit="1" customWidth="1"/>
    <col min="5" max="5" width="14.5703125" style="1" customWidth="1"/>
    <col min="6" max="7" width="15.85546875" style="1" customWidth="1"/>
    <col min="8" max="8" width="26" style="1" customWidth="1"/>
    <col min="9" max="9" width="26.42578125" style="1" hidden="1" customWidth="1"/>
    <col min="10" max="10" width="0.28515625" style="1" hidden="1" customWidth="1"/>
    <col min="11" max="11" width="14.85546875" style="1" customWidth="1"/>
    <col min="12" max="12" width="32.5703125" style="1" customWidth="1"/>
    <col min="13" max="13" width="22.28515625" style="1" customWidth="1"/>
    <col min="14" max="16384" width="9.140625" style="1"/>
  </cols>
  <sheetData>
    <row r="1" spans="1:16" ht="42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6" ht="15" customHeight="1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2"/>
    </row>
    <row r="3" spans="1:16" ht="25.5" customHeight="1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2"/>
    </row>
    <row r="4" spans="1:16" ht="48" customHeight="1" x14ac:dyDescent="0.25">
      <c r="A4" s="81" t="s">
        <v>3</v>
      </c>
      <c r="B4" s="82"/>
      <c r="C4" s="82"/>
      <c r="D4" s="82"/>
      <c r="E4" s="83" t="s">
        <v>4</v>
      </c>
      <c r="F4" s="84"/>
      <c r="G4" s="84"/>
      <c r="H4" s="84"/>
      <c r="I4" s="84"/>
      <c r="J4" s="84"/>
      <c r="K4" s="84"/>
      <c r="L4" s="85"/>
    </row>
    <row r="5" spans="1:16" ht="25.5" customHeight="1" x14ac:dyDescent="0.25">
      <c r="A5" s="70" t="s">
        <v>5</v>
      </c>
      <c r="B5" s="71"/>
      <c r="C5" s="71"/>
      <c r="D5" s="71"/>
      <c r="E5" s="72" t="s">
        <v>6</v>
      </c>
      <c r="F5" s="73"/>
      <c r="G5" s="73"/>
      <c r="H5" s="73"/>
      <c r="I5" s="73"/>
      <c r="J5" s="73"/>
      <c r="K5" s="73"/>
      <c r="L5" s="74"/>
    </row>
    <row r="6" spans="1:16" ht="25.5" customHeight="1" x14ac:dyDescent="0.25">
      <c r="A6" s="3"/>
      <c r="B6" s="4"/>
      <c r="C6" s="4"/>
      <c r="D6" s="4"/>
      <c r="E6" s="5"/>
      <c r="F6" s="5"/>
      <c r="G6" s="5"/>
      <c r="H6" s="4"/>
      <c r="I6" s="4"/>
      <c r="J6" s="4"/>
      <c r="K6" s="4"/>
      <c r="L6" s="6"/>
    </row>
    <row r="7" spans="1:16" ht="80.25" customHeight="1" x14ac:dyDescent="0.25">
      <c r="A7" s="7" t="s">
        <v>7</v>
      </c>
      <c r="B7" s="8" t="s">
        <v>8</v>
      </c>
      <c r="C7" s="8" t="s">
        <v>9</v>
      </c>
      <c r="D7" s="9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1" t="s">
        <v>17</v>
      </c>
      <c r="L7" s="12"/>
      <c r="M7" s="13"/>
      <c r="N7" s="13"/>
      <c r="O7" s="13"/>
      <c r="P7" s="13"/>
    </row>
    <row r="8" spans="1:16" x14ac:dyDescent="0.25">
      <c r="A8" s="14">
        <v>1</v>
      </c>
      <c r="B8" s="15" t="s">
        <v>18</v>
      </c>
      <c r="C8" s="16" t="s">
        <v>19</v>
      </c>
      <c r="D8" s="17">
        <v>1</v>
      </c>
      <c r="E8" s="18">
        <v>93136</v>
      </c>
      <c r="F8" s="10">
        <v>72446.64</v>
      </c>
      <c r="G8" s="10">
        <v>92300</v>
      </c>
      <c r="H8" s="19">
        <f t="shared" ref="H8:H26" si="0">(E8+F8+G8)/3</f>
        <v>85960.88</v>
      </c>
      <c r="I8" s="10"/>
      <c r="J8" s="10"/>
      <c r="K8" s="35" t="s">
        <v>37</v>
      </c>
      <c r="L8" s="20">
        <f t="shared" ref="L8:L26" si="1">H8*D8</f>
        <v>85960.88</v>
      </c>
      <c r="M8" s="13"/>
      <c r="N8" s="13"/>
      <c r="O8" s="13"/>
      <c r="P8" s="13"/>
    </row>
    <row r="9" spans="1:16" x14ac:dyDescent="0.25">
      <c r="A9" s="14">
        <v>2</v>
      </c>
      <c r="B9" s="15" t="s">
        <v>20</v>
      </c>
      <c r="C9" s="16" t="s">
        <v>19</v>
      </c>
      <c r="D9" s="17">
        <v>1.6319999999999999</v>
      </c>
      <c r="E9" s="18">
        <v>87136</v>
      </c>
      <c r="F9" s="10">
        <v>69802.61</v>
      </c>
      <c r="G9" s="18">
        <v>65324</v>
      </c>
      <c r="H9" s="19">
        <f t="shared" si="0"/>
        <v>74087.536666666667</v>
      </c>
      <c r="I9" s="10"/>
      <c r="J9" s="10"/>
      <c r="K9" s="35" t="s">
        <v>37</v>
      </c>
      <c r="L9" s="20">
        <f t="shared" si="1"/>
        <v>120910.85983999999</v>
      </c>
      <c r="M9" s="13"/>
      <c r="N9" s="13"/>
      <c r="O9" s="13"/>
      <c r="P9" s="13"/>
    </row>
    <row r="10" spans="1:16" ht="25.5" x14ac:dyDescent="0.25">
      <c r="A10" s="14">
        <v>3</v>
      </c>
      <c r="B10" s="15" t="s">
        <v>21</v>
      </c>
      <c r="C10" s="16" t="s">
        <v>19</v>
      </c>
      <c r="D10" s="17">
        <v>1.073</v>
      </c>
      <c r="E10" s="18">
        <v>212986</v>
      </c>
      <c r="F10" s="10">
        <v>174506.51</v>
      </c>
      <c r="G10" s="18">
        <v>210000</v>
      </c>
      <c r="H10" s="19">
        <f t="shared" si="0"/>
        <v>199164.17</v>
      </c>
      <c r="I10" s="10"/>
      <c r="J10" s="10"/>
      <c r="K10" s="35" t="s">
        <v>37</v>
      </c>
      <c r="L10" s="20">
        <f t="shared" si="1"/>
        <v>213703.15441000002</v>
      </c>
      <c r="M10" s="13"/>
      <c r="N10" s="13"/>
      <c r="O10" s="13"/>
      <c r="P10" s="13"/>
    </row>
    <row r="11" spans="1:16" x14ac:dyDescent="0.25">
      <c r="A11" s="14">
        <v>4</v>
      </c>
      <c r="B11" s="21" t="s">
        <v>22</v>
      </c>
      <c r="C11" s="16" t="s">
        <v>19</v>
      </c>
      <c r="D11" s="17">
        <v>0.192</v>
      </c>
      <c r="E11" s="18">
        <v>88636</v>
      </c>
      <c r="F11" s="10">
        <v>69802.61</v>
      </c>
      <c r="G11" s="18">
        <v>88636</v>
      </c>
      <c r="H11" s="19">
        <f t="shared" si="0"/>
        <v>82358.203333333324</v>
      </c>
      <c r="I11" s="10"/>
      <c r="J11" s="10"/>
      <c r="K11" s="35" t="s">
        <v>37</v>
      </c>
      <c r="L11" s="20">
        <f t="shared" si="1"/>
        <v>15812.775039999999</v>
      </c>
      <c r="M11" s="13"/>
      <c r="N11" s="13"/>
      <c r="O11" s="13"/>
      <c r="P11" s="13"/>
    </row>
    <row r="12" spans="1:16" ht="25.5" x14ac:dyDescent="0.25">
      <c r="A12" s="14">
        <v>5</v>
      </c>
      <c r="B12" s="15" t="s">
        <v>23</v>
      </c>
      <c r="C12" s="16" t="s">
        <v>19</v>
      </c>
      <c r="D12" s="17">
        <v>0.24199999999999999</v>
      </c>
      <c r="E12" s="18">
        <v>239236</v>
      </c>
      <c r="F12" s="10">
        <v>74033.070000000007</v>
      </c>
      <c r="G12" s="18">
        <v>217365</v>
      </c>
      <c r="H12" s="19">
        <f t="shared" si="0"/>
        <v>176878.02333333335</v>
      </c>
      <c r="I12" s="10"/>
      <c r="J12" s="10"/>
      <c r="K12" s="35" t="s">
        <v>37</v>
      </c>
      <c r="L12" s="20">
        <f t="shared" si="1"/>
        <v>42804.481646666667</v>
      </c>
      <c r="M12" s="13"/>
      <c r="N12" s="13"/>
      <c r="O12" s="13"/>
      <c r="P12" s="13"/>
    </row>
    <row r="13" spans="1:16" s="22" customFormat="1" ht="25.5" x14ac:dyDescent="0.25">
      <c r="A13" s="23">
        <v>6</v>
      </c>
      <c r="B13" s="24" t="s">
        <v>24</v>
      </c>
      <c r="C13" s="25" t="s">
        <v>19</v>
      </c>
      <c r="D13" s="94">
        <v>1.9E-2</v>
      </c>
      <c r="E13" s="95">
        <v>100636</v>
      </c>
      <c r="F13" s="96">
        <v>101000</v>
      </c>
      <c r="G13" s="26">
        <v>100636</v>
      </c>
      <c r="H13" s="28">
        <f t="shared" si="0"/>
        <v>100757.33333333333</v>
      </c>
      <c r="I13" s="27"/>
      <c r="J13" s="27"/>
      <c r="K13" s="35" t="s">
        <v>37</v>
      </c>
      <c r="L13" s="29">
        <f t="shared" si="1"/>
        <v>1914.3893333333333</v>
      </c>
      <c r="M13" s="30"/>
      <c r="N13" s="31"/>
      <c r="O13" s="31"/>
      <c r="P13" s="31"/>
    </row>
    <row r="14" spans="1:16" x14ac:dyDescent="0.25">
      <c r="A14" s="14">
        <v>7</v>
      </c>
      <c r="B14" s="15" t="s">
        <v>25</v>
      </c>
      <c r="C14" s="16" t="s">
        <v>19</v>
      </c>
      <c r="D14" s="94">
        <v>0.182</v>
      </c>
      <c r="E14" s="95">
        <v>242986</v>
      </c>
      <c r="F14" s="96">
        <v>185082.67</v>
      </c>
      <c r="G14" s="18">
        <v>236152</v>
      </c>
      <c r="H14" s="19">
        <f t="shared" si="0"/>
        <v>221406.89</v>
      </c>
      <c r="I14" s="10"/>
      <c r="J14" s="10"/>
      <c r="K14" s="35" t="s">
        <v>37</v>
      </c>
      <c r="L14" s="20">
        <f t="shared" si="1"/>
        <v>40296.053980000004</v>
      </c>
      <c r="M14" s="13"/>
      <c r="N14" s="13"/>
      <c r="O14" s="13"/>
      <c r="P14" s="13"/>
    </row>
    <row r="15" spans="1:16" x14ac:dyDescent="0.25">
      <c r="A15" s="14">
        <v>8</v>
      </c>
      <c r="B15" s="15" t="s">
        <v>26</v>
      </c>
      <c r="C15" s="16" t="s">
        <v>19</v>
      </c>
      <c r="D15" s="94">
        <v>6.9000000000000006E-2</v>
      </c>
      <c r="E15" s="95">
        <v>82636</v>
      </c>
      <c r="F15" s="96">
        <v>185082.67</v>
      </c>
      <c r="G15" s="18">
        <v>82636</v>
      </c>
      <c r="H15" s="19">
        <f t="shared" si="0"/>
        <v>116784.89000000001</v>
      </c>
      <c r="I15" s="10"/>
      <c r="J15" s="10"/>
      <c r="K15" s="35" t="s">
        <v>37</v>
      </c>
      <c r="L15" s="20">
        <f t="shared" si="1"/>
        <v>8058.1574100000016</v>
      </c>
      <c r="M15" s="13"/>
      <c r="N15" s="13"/>
      <c r="O15" s="13"/>
      <c r="P15" s="13"/>
    </row>
    <row r="16" spans="1:16" s="22" customFormat="1" x14ac:dyDescent="0.25">
      <c r="A16" s="23">
        <v>9</v>
      </c>
      <c r="B16" s="32" t="s">
        <v>27</v>
      </c>
      <c r="C16" s="25" t="s">
        <v>19</v>
      </c>
      <c r="D16" s="94">
        <v>0.03</v>
      </c>
      <c r="E16" s="95">
        <v>84136</v>
      </c>
      <c r="F16" s="96">
        <v>85000</v>
      </c>
      <c r="G16" s="26">
        <v>74000</v>
      </c>
      <c r="H16" s="28">
        <f t="shared" si="0"/>
        <v>81045.333333333328</v>
      </c>
      <c r="I16" s="27"/>
      <c r="J16" s="27"/>
      <c r="K16" s="35" t="s">
        <v>37</v>
      </c>
      <c r="L16" s="29">
        <f t="shared" si="1"/>
        <v>2431.3599999999997</v>
      </c>
      <c r="M16" s="30"/>
      <c r="N16" s="31"/>
      <c r="O16" s="31"/>
      <c r="P16" s="31"/>
    </row>
    <row r="17" spans="1:16" x14ac:dyDescent="0.25">
      <c r="A17" s="14">
        <v>10</v>
      </c>
      <c r="B17" s="21" t="s">
        <v>109</v>
      </c>
      <c r="C17" s="16" t="s">
        <v>19</v>
      </c>
      <c r="D17" s="94">
        <v>2.5000000000000001E-2</v>
      </c>
      <c r="E17" s="95">
        <v>87136</v>
      </c>
      <c r="F17" s="96">
        <v>65572.14</v>
      </c>
      <c r="G17" s="18">
        <v>74000</v>
      </c>
      <c r="H17" s="19">
        <f t="shared" si="0"/>
        <v>75569.38</v>
      </c>
      <c r="I17" s="10"/>
      <c r="J17" s="10"/>
      <c r="K17" s="35" t="s">
        <v>37</v>
      </c>
      <c r="L17" s="20">
        <f t="shared" si="1"/>
        <v>1889.2345000000003</v>
      </c>
      <c r="M17" s="13"/>
      <c r="N17" s="13"/>
      <c r="O17" s="13"/>
      <c r="P17" s="13"/>
    </row>
    <row r="18" spans="1:16" x14ac:dyDescent="0.25">
      <c r="A18" s="14">
        <v>11</v>
      </c>
      <c r="B18" s="21" t="s">
        <v>110</v>
      </c>
      <c r="C18" s="16" t="s">
        <v>19</v>
      </c>
      <c r="D18" s="94">
        <v>2.5000000000000001E-2</v>
      </c>
      <c r="E18" s="95">
        <v>88636</v>
      </c>
      <c r="F18" s="96">
        <v>66629.759999999995</v>
      </c>
      <c r="G18" s="18">
        <v>69630</v>
      </c>
      <c r="H18" s="19">
        <f t="shared" si="0"/>
        <v>74965.253333333341</v>
      </c>
      <c r="I18" s="10"/>
      <c r="J18" s="10"/>
      <c r="K18" s="35" t="s">
        <v>37</v>
      </c>
      <c r="L18" s="20">
        <f t="shared" si="1"/>
        <v>1874.1313333333337</v>
      </c>
      <c r="M18" s="13"/>
      <c r="N18" s="13"/>
      <c r="O18" s="13"/>
      <c r="P18" s="13"/>
    </row>
    <row r="19" spans="1:16" x14ac:dyDescent="0.25">
      <c r="A19" s="14">
        <v>12</v>
      </c>
      <c r="B19" s="15" t="s">
        <v>28</v>
      </c>
      <c r="C19" s="16" t="s">
        <v>19</v>
      </c>
      <c r="D19" s="94">
        <v>0.14299999999999999</v>
      </c>
      <c r="E19" s="95">
        <v>100486</v>
      </c>
      <c r="F19" s="96">
        <v>67687.37</v>
      </c>
      <c r="G19" s="18">
        <v>100486</v>
      </c>
      <c r="H19" s="19">
        <f t="shared" si="0"/>
        <v>89553.123333333337</v>
      </c>
      <c r="I19" s="10"/>
      <c r="J19" s="10"/>
      <c r="K19" s="35" t="s">
        <v>37</v>
      </c>
      <c r="L19" s="20">
        <f t="shared" si="1"/>
        <v>12806.096636666665</v>
      </c>
      <c r="M19" s="13"/>
      <c r="N19" s="13"/>
      <c r="O19" s="13"/>
      <c r="P19" s="13"/>
    </row>
    <row r="20" spans="1:16" x14ac:dyDescent="0.25">
      <c r="A20" s="14">
        <v>13</v>
      </c>
      <c r="B20" s="15" t="s">
        <v>29</v>
      </c>
      <c r="C20" s="16" t="s">
        <v>19</v>
      </c>
      <c r="D20" s="94">
        <v>9.6000000000000002E-2</v>
      </c>
      <c r="E20" s="95">
        <v>97486</v>
      </c>
      <c r="F20" s="96">
        <v>67687.37</v>
      </c>
      <c r="G20" s="18">
        <v>97486</v>
      </c>
      <c r="H20" s="19">
        <f t="shared" si="0"/>
        <v>87553.123333333337</v>
      </c>
      <c r="I20" s="10"/>
      <c r="J20" s="10"/>
      <c r="K20" s="35" t="s">
        <v>37</v>
      </c>
      <c r="L20" s="20">
        <f t="shared" si="1"/>
        <v>8405.0998400000008</v>
      </c>
      <c r="M20" s="13"/>
      <c r="N20" s="13"/>
      <c r="O20" s="13"/>
      <c r="P20" s="13"/>
    </row>
    <row r="21" spans="1:16" x14ac:dyDescent="0.25">
      <c r="A21" s="14">
        <v>14</v>
      </c>
      <c r="B21" s="15" t="s">
        <v>30</v>
      </c>
      <c r="C21" s="16" t="s">
        <v>19</v>
      </c>
      <c r="D21" s="94">
        <v>0.57099999999999995</v>
      </c>
      <c r="E21" s="95">
        <v>98986</v>
      </c>
      <c r="F21" s="96">
        <v>67687.37</v>
      </c>
      <c r="G21" s="18">
        <v>88963</v>
      </c>
      <c r="H21" s="19">
        <f t="shared" si="0"/>
        <v>85212.123333333337</v>
      </c>
      <c r="I21" s="10"/>
      <c r="J21" s="10"/>
      <c r="K21" s="35" t="s">
        <v>37</v>
      </c>
      <c r="L21" s="20">
        <f t="shared" si="1"/>
        <v>48656.122423333334</v>
      </c>
      <c r="M21" s="13"/>
      <c r="N21" s="13"/>
      <c r="O21" s="13"/>
      <c r="P21" s="13"/>
    </row>
    <row r="22" spans="1:16" s="22" customFormat="1" x14ac:dyDescent="0.25">
      <c r="A22" s="23">
        <v>15</v>
      </c>
      <c r="B22" s="24" t="s">
        <v>31</v>
      </c>
      <c r="C22" s="25" t="s">
        <v>19</v>
      </c>
      <c r="D22" s="94">
        <v>0.71</v>
      </c>
      <c r="E22" s="95">
        <v>121486</v>
      </c>
      <c r="F22" s="96">
        <v>122000</v>
      </c>
      <c r="G22" s="26">
        <v>121486</v>
      </c>
      <c r="H22" s="28">
        <f t="shared" si="0"/>
        <v>121657.33333333333</v>
      </c>
      <c r="I22" s="27"/>
      <c r="J22" s="27"/>
      <c r="K22" s="35" t="s">
        <v>37</v>
      </c>
      <c r="L22" s="29">
        <f t="shared" si="1"/>
        <v>86376.706666666665</v>
      </c>
      <c r="M22" s="30"/>
      <c r="N22" s="31"/>
      <c r="O22" s="31"/>
      <c r="P22" s="31"/>
    </row>
    <row r="23" spans="1:16" x14ac:dyDescent="0.25">
      <c r="A23" s="14">
        <v>16</v>
      </c>
      <c r="B23" s="15" t="s">
        <v>32</v>
      </c>
      <c r="C23" s="16" t="s">
        <v>19</v>
      </c>
      <c r="D23" s="94">
        <v>0.41699999999999998</v>
      </c>
      <c r="E23" s="95">
        <v>90736</v>
      </c>
      <c r="F23" s="96">
        <v>67687.37</v>
      </c>
      <c r="G23" s="18">
        <v>90736</v>
      </c>
      <c r="H23" s="19">
        <f t="shared" si="0"/>
        <v>83053.123333333337</v>
      </c>
      <c r="I23" s="10"/>
      <c r="J23" s="10"/>
      <c r="K23" s="35" t="s">
        <v>37</v>
      </c>
      <c r="L23" s="20">
        <f t="shared" si="1"/>
        <v>34633.152430000002</v>
      </c>
      <c r="M23" s="13"/>
      <c r="N23" s="13"/>
      <c r="O23" s="13"/>
      <c r="P23" s="13"/>
    </row>
    <row r="24" spans="1:16" x14ac:dyDescent="0.25">
      <c r="A24" s="14">
        <v>17</v>
      </c>
      <c r="B24" s="15" t="s">
        <v>33</v>
      </c>
      <c r="C24" s="16" t="s">
        <v>19</v>
      </c>
      <c r="D24" s="94">
        <v>0.76900000000000002</v>
      </c>
      <c r="E24" s="95">
        <v>92236</v>
      </c>
      <c r="F24" s="96">
        <v>67687.37</v>
      </c>
      <c r="G24" s="18">
        <v>92236</v>
      </c>
      <c r="H24" s="19">
        <f t="shared" si="0"/>
        <v>84053.123333333337</v>
      </c>
      <c r="I24" s="10"/>
      <c r="J24" s="10"/>
      <c r="K24" s="35" t="s">
        <v>37</v>
      </c>
      <c r="L24" s="20">
        <f t="shared" si="1"/>
        <v>64636.851843333337</v>
      </c>
      <c r="M24" s="13"/>
      <c r="N24" s="13"/>
      <c r="O24" s="13"/>
      <c r="P24" s="13"/>
    </row>
    <row r="25" spans="1:16" s="22" customFormat="1" x14ac:dyDescent="0.25">
      <c r="A25" s="23">
        <v>18</v>
      </c>
      <c r="B25" s="24" t="s">
        <v>34</v>
      </c>
      <c r="C25" s="25" t="s">
        <v>19</v>
      </c>
      <c r="D25" s="94">
        <v>0.81499999999999995</v>
      </c>
      <c r="E25" s="95">
        <v>84736</v>
      </c>
      <c r="F25" s="96">
        <v>84700</v>
      </c>
      <c r="G25" s="26">
        <v>84736</v>
      </c>
      <c r="H25" s="28">
        <f t="shared" si="0"/>
        <v>84724</v>
      </c>
      <c r="I25" s="27"/>
      <c r="J25" s="27"/>
      <c r="K25" s="35" t="s">
        <v>37</v>
      </c>
      <c r="L25" s="29">
        <f t="shared" si="1"/>
        <v>69050.06</v>
      </c>
      <c r="M25" s="30"/>
      <c r="N25" s="31"/>
      <c r="O25" s="31"/>
      <c r="P25" s="31"/>
    </row>
    <row r="26" spans="1:16" x14ac:dyDescent="0.25">
      <c r="A26" s="14">
        <v>19</v>
      </c>
      <c r="B26" s="15" t="s">
        <v>35</v>
      </c>
      <c r="C26" s="16" t="s">
        <v>19</v>
      </c>
      <c r="D26" s="17">
        <v>0.34100000000000003</v>
      </c>
      <c r="E26" s="18">
        <v>120000</v>
      </c>
      <c r="F26" s="10">
        <v>85666.83</v>
      </c>
      <c r="G26" s="18">
        <v>120000</v>
      </c>
      <c r="H26" s="19">
        <f t="shared" si="0"/>
        <v>108555.61</v>
      </c>
      <c r="I26" s="10"/>
      <c r="J26" s="10"/>
      <c r="K26" s="35" t="s">
        <v>37</v>
      </c>
      <c r="L26" s="20">
        <f t="shared" si="1"/>
        <v>37017.463009999999</v>
      </c>
      <c r="M26" s="13"/>
      <c r="N26" s="13"/>
      <c r="O26" s="13"/>
      <c r="P26" s="13"/>
    </row>
    <row r="27" spans="1:16" x14ac:dyDescent="0.25">
      <c r="A27" s="14">
        <v>20</v>
      </c>
      <c r="B27" s="15" t="s">
        <v>36</v>
      </c>
      <c r="C27" s="16" t="s">
        <v>19</v>
      </c>
      <c r="D27" s="17">
        <v>0.255</v>
      </c>
      <c r="E27" s="33">
        <v>103200</v>
      </c>
      <c r="F27" s="34">
        <v>79321.14</v>
      </c>
      <c r="G27" s="33">
        <v>103200</v>
      </c>
      <c r="H27" s="19">
        <f>(E27+F27+G27)/3</f>
        <v>95240.38</v>
      </c>
      <c r="I27" s="34">
        <f>ROUND(STDEV(E27:G27),2)</f>
        <v>13786.47</v>
      </c>
      <c r="J27" s="34">
        <f>ROUND(I27/H27*100,2)</f>
        <v>14.48</v>
      </c>
      <c r="K27" s="35" t="s">
        <v>37</v>
      </c>
      <c r="L27" s="20">
        <f>H27</f>
        <v>95240.38</v>
      </c>
      <c r="M27" s="36"/>
      <c r="N27" s="13"/>
      <c r="O27" s="13"/>
      <c r="P27" s="13"/>
    </row>
    <row r="28" spans="1:16" ht="14.25" customHeight="1" x14ac:dyDescent="0.25">
      <c r="A28" s="75" t="s">
        <v>38</v>
      </c>
      <c r="B28" s="76"/>
      <c r="C28" s="37"/>
      <c r="D28" s="77"/>
      <c r="E28" s="78"/>
      <c r="F28" s="78"/>
      <c r="G28" s="78"/>
      <c r="H28" s="78"/>
      <c r="I28" s="78"/>
      <c r="J28" s="78"/>
      <c r="K28" s="38"/>
      <c r="L28" s="39">
        <f>SUM(L8:L27)</f>
        <v>992477.41034333338</v>
      </c>
      <c r="M28" s="13"/>
      <c r="N28" s="13"/>
      <c r="O28" s="13"/>
      <c r="P28" s="13"/>
    </row>
    <row r="29" spans="1:16" ht="15.75" x14ac:dyDescent="0.25">
      <c r="B29" s="40" t="s">
        <v>39</v>
      </c>
      <c r="C29" s="40"/>
      <c r="D29" s="40"/>
      <c r="E29" s="40"/>
      <c r="F29" s="40"/>
      <c r="G29" s="40"/>
      <c r="H29" s="40"/>
      <c r="I29" s="41"/>
      <c r="J29" s="40"/>
      <c r="K29" s="40"/>
      <c r="L29" s="42"/>
    </row>
    <row r="30" spans="1:16" ht="15.75" x14ac:dyDescent="0.25">
      <c r="A30" s="43"/>
      <c r="B30" s="69" t="s">
        <v>40</v>
      </c>
      <c r="C30" s="69"/>
      <c r="D30" s="69"/>
      <c r="E30" s="69"/>
      <c r="F30" s="69"/>
      <c r="G30" s="69"/>
      <c r="H30" s="69"/>
      <c r="I30" s="69"/>
      <c r="J30" s="69"/>
      <c r="K30" s="69"/>
      <c r="L30" s="42"/>
    </row>
    <row r="31" spans="1:16" ht="15.75" x14ac:dyDescent="0.25">
      <c r="B31" s="69" t="s">
        <v>41</v>
      </c>
      <c r="C31" s="69"/>
      <c r="D31" s="69"/>
      <c r="E31" s="69"/>
      <c r="F31" s="69"/>
      <c r="G31" s="69"/>
      <c r="H31" s="69"/>
      <c r="I31" s="69"/>
      <c r="J31" s="69"/>
      <c r="K31" s="69"/>
      <c r="L31" s="42"/>
    </row>
    <row r="32" spans="1:16" ht="15.75" x14ac:dyDescent="0.25">
      <c r="B32" s="69" t="s">
        <v>42</v>
      </c>
      <c r="C32" s="69"/>
      <c r="D32" s="69"/>
      <c r="E32" s="69"/>
      <c r="F32" s="69"/>
      <c r="G32" s="69"/>
      <c r="H32" s="69"/>
      <c r="I32" s="69"/>
      <c r="J32" s="69"/>
      <c r="K32" s="69"/>
      <c r="L32" s="42"/>
    </row>
    <row r="33" spans="1:12" ht="15.75" x14ac:dyDescent="0.25">
      <c r="B33" s="69" t="s">
        <v>43</v>
      </c>
      <c r="C33" s="69"/>
      <c r="D33" s="69"/>
      <c r="E33" s="69"/>
      <c r="F33" s="69"/>
      <c r="G33" s="69"/>
      <c r="H33" s="69"/>
      <c r="I33" s="69"/>
      <c r="J33" s="69"/>
      <c r="K33" s="69"/>
      <c r="L33" s="42"/>
    </row>
    <row r="34" spans="1:12" ht="15" customHeight="1" x14ac:dyDescent="0.25">
      <c r="B34" s="69" t="s">
        <v>44</v>
      </c>
      <c r="C34" s="69"/>
      <c r="D34" s="69"/>
      <c r="E34" s="69"/>
      <c r="F34" s="69"/>
      <c r="G34" s="69"/>
      <c r="H34" s="69"/>
      <c r="I34" s="69"/>
      <c r="J34" s="69"/>
      <c r="K34" s="69"/>
      <c r="L34" s="42"/>
    </row>
    <row r="35" spans="1:12" ht="16.5" customHeight="1" x14ac:dyDescent="0.25">
      <c r="B35" s="69" t="s">
        <v>45</v>
      </c>
      <c r="C35" s="69"/>
      <c r="D35" s="69"/>
      <c r="E35" s="69"/>
      <c r="F35" s="69"/>
      <c r="G35" s="69"/>
      <c r="H35" s="69"/>
      <c r="I35" s="69"/>
      <c r="J35" s="69"/>
      <c r="K35" s="69"/>
      <c r="L35" s="42"/>
    </row>
    <row r="36" spans="1:12" ht="15.75" x14ac:dyDescent="0.25">
      <c r="B36" s="44"/>
      <c r="C36" s="44"/>
      <c r="D36" s="44"/>
      <c r="E36" s="44"/>
      <c r="F36" s="44"/>
      <c r="G36" s="44"/>
      <c r="H36" s="44"/>
      <c r="I36" s="45"/>
      <c r="J36" s="44"/>
      <c r="K36" s="44"/>
      <c r="L36" s="42"/>
    </row>
    <row r="37" spans="1:12" ht="13.5" customHeight="1" x14ac:dyDescent="0.25">
      <c r="A37" s="46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2" x14ac:dyDescent="0.25">
      <c r="I38" s="13"/>
    </row>
    <row r="39" spans="1:12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</row>
  </sheetData>
  <mergeCells count="17">
    <mergeCell ref="A1:L1"/>
    <mergeCell ref="A2:K2"/>
    <mergeCell ref="A3:K3"/>
    <mergeCell ref="A4:D4"/>
    <mergeCell ref="E4:L4"/>
    <mergeCell ref="A5:D5"/>
    <mergeCell ref="E5:L5"/>
    <mergeCell ref="A28:B28"/>
    <mergeCell ref="D28:J28"/>
    <mergeCell ref="B30:K30"/>
    <mergeCell ref="B37:K37"/>
    <mergeCell ref="A39:K39"/>
    <mergeCell ref="B31:K31"/>
    <mergeCell ref="B32:K32"/>
    <mergeCell ref="B33:K33"/>
    <mergeCell ref="B34:K34"/>
    <mergeCell ref="B35:K35"/>
  </mergeCells>
  <pageMargins left="0.31496062992125984" right="0.31496062992125984" top="0.74803149606299213" bottom="0.74803149606299213" header="0.31496062992125984" footer="0.31496062992125984"/>
  <pageSetup paperSize="9" scale="6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zoomScale="85" workbookViewId="0">
      <pane xSplit="3" ySplit="6" topLeftCell="D7" activePane="bottomRight" state="frozen"/>
      <selection activeCell="C15" sqref="C15"/>
      <selection pane="topRight"/>
      <selection pane="bottomLeft"/>
      <selection pane="bottomRight" activeCell="D7" sqref="D7"/>
    </sheetView>
  </sheetViews>
  <sheetFormatPr defaultRowHeight="15" x14ac:dyDescent="0.25"/>
  <cols>
    <col min="1" max="1" width="14.42578125" style="47" customWidth="1"/>
    <col min="2" max="2" width="7.140625" style="48" customWidth="1"/>
    <col min="3" max="3" width="37" style="49" customWidth="1"/>
    <col min="4" max="4" width="6.28515625" style="50" customWidth="1"/>
    <col min="5" max="5" width="8.5703125" style="50" customWidth="1"/>
    <col min="6" max="6" width="11.140625" style="51" customWidth="1"/>
    <col min="7" max="7" width="16.140625" style="51" customWidth="1"/>
    <col min="8" max="16384" width="9.140625" style="47"/>
  </cols>
  <sheetData>
    <row r="1" spans="2:7" x14ac:dyDescent="0.25">
      <c r="C1" s="52"/>
    </row>
    <row r="2" spans="2:7" ht="29.25" customHeight="1" x14ac:dyDescent="0.25">
      <c r="B2" s="86" t="s">
        <v>46</v>
      </c>
      <c r="C2" s="86"/>
      <c r="D2" s="86"/>
      <c r="E2" s="86"/>
      <c r="F2" s="86"/>
      <c r="G2" s="86"/>
    </row>
    <row r="3" spans="2:7" ht="29.25" customHeight="1" x14ac:dyDescent="0.25">
      <c r="B3" s="86"/>
      <c r="C3" s="86"/>
      <c r="D3" s="86"/>
      <c r="E3" s="86"/>
      <c r="F3" s="86"/>
      <c r="G3" s="86"/>
    </row>
    <row r="5" spans="2:7" ht="21" customHeight="1" x14ac:dyDescent="0.25">
      <c r="B5" s="87" t="s">
        <v>47</v>
      </c>
      <c r="C5" s="89" t="s">
        <v>48</v>
      </c>
      <c r="D5" s="89" t="s">
        <v>49</v>
      </c>
      <c r="E5" s="92" t="s">
        <v>50</v>
      </c>
      <c r="F5" s="92" t="s">
        <v>51</v>
      </c>
      <c r="G5" s="93" t="s">
        <v>52</v>
      </c>
    </row>
    <row r="6" spans="2:7" ht="41.25" customHeight="1" x14ac:dyDescent="0.25">
      <c r="B6" s="88"/>
      <c r="C6" s="90"/>
      <c r="D6" s="91"/>
      <c r="E6" s="91"/>
      <c r="F6" s="91"/>
      <c r="G6" s="93"/>
    </row>
    <row r="7" spans="2:7" x14ac:dyDescent="0.25">
      <c r="B7" s="53">
        <v>4</v>
      </c>
      <c r="C7" s="54" t="s">
        <v>53</v>
      </c>
      <c r="D7" s="55" t="s">
        <v>54</v>
      </c>
      <c r="E7" s="55">
        <v>1</v>
      </c>
      <c r="F7" s="56">
        <v>82000</v>
      </c>
      <c r="G7" s="57">
        <f t="shared" ref="G7:G23" si="0">F7*E7</f>
        <v>82000</v>
      </c>
    </row>
    <row r="8" spans="2:7" x14ac:dyDescent="0.25">
      <c r="B8" s="53">
        <v>5</v>
      </c>
      <c r="C8" s="54" t="s">
        <v>55</v>
      </c>
      <c r="D8" s="55" t="s">
        <v>54</v>
      </c>
      <c r="E8" s="55">
        <v>3.7</v>
      </c>
      <c r="F8" s="56">
        <v>84500</v>
      </c>
      <c r="G8" s="57">
        <f t="shared" si="0"/>
        <v>312650</v>
      </c>
    </row>
    <row r="9" spans="2:7" x14ac:dyDescent="0.25">
      <c r="B9" s="53">
        <v>6</v>
      </c>
      <c r="C9" s="57" t="s">
        <v>56</v>
      </c>
      <c r="D9" s="55" t="s">
        <v>54</v>
      </c>
      <c r="E9" s="55">
        <v>2</v>
      </c>
      <c r="F9" s="56">
        <v>54000</v>
      </c>
      <c r="G9" s="57">
        <f t="shared" si="0"/>
        <v>108000</v>
      </c>
    </row>
    <row r="10" spans="2:7" x14ac:dyDescent="0.25">
      <c r="B10" s="53">
        <v>7</v>
      </c>
      <c r="C10" s="57" t="s">
        <v>57</v>
      </c>
      <c r="D10" s="55" t="s">
        <v>54</v>
      </c>
      <c r="E10" s="55">
        <v>2</v>
      </c>
      <c r="F10" s="56">
        <v>54000</v>
      </c>
      <c r="G10" s="57">
        <f t="shared" si="0"/>
        <v>108000</v>
      </c>
    </row>
    <row r="11" spans="2:7" x14ac:dyDescent="0.25">
      <c r="B11" s="53">
        <v>8</v>
      </c>
      <c r="C11" s="57" t="s">
        <v>58</v>
      </c>
      <c r="D11" s="55" t="s">
        <v>54</v>
      </c>
      <c r="E11" s="55">
        <v>2</v>
      </c>
      <c r="F11" s="56">
        <v>54000</v>
      </c>
      <c r="G11" s="57">
        <f t="shared" si="0"/>
        <v>108000</v>
      </c>
    </row>
    <row r="12" spans="2:7" x14ac:dyDescent="0.25">
      <c r="B12" s="53">
        <v>9</v>
      </c>
      <c r="C12" s="57" t="s">
        <v>59</v>
      </c>
      <c r="D12" s="55" t="s">
        <v>54</v>
      </c>
      <c r="E12" s="55">
        <v>2</v>
      </c>
      <c r="F12" s="56">
        <v>54000</v>
      </c>
      <c r="G12" s="57">
        <f t="shared" si="0"/>
        <v>108000</v>
      </c>
    </row>
    <row r="13" spans="2:7" x14ac:dyDescent="0.25">
      <c r="B13" s="53">
        <v>10</v>
      </c>
      <c r="C13" s="57" t="s">
        <v>60</v>
      </c>
      <c r="D13" s="55" t="s">
        <v>54</v>
      </c>
      <c r="E13" s="55">
        <v>2</v>
      </c>
      <c r="F13" s="56">
        <v>54000</v>
      </c>
      <c r="G13" s="57">
        <f t="shared" si="0"/>
        <v>108000</v>
      </c>
    </row>
    <row r="14" spans="2:7" x14ac:dyDescent="0.25">
      <c r="B14" s="53">
        <v>11</v>
      </c>
      <c r="C14" s="57" t="s">
        <v>60</v>
      </c>
      <c r="D14" s="55" t="s">
        <v>54</v>
      </c>
      <c r="E14" s="55">
        <v>2</v>
      </c>
      <c r="F14" s="56">
        <v>54000</v>
      </c>
      <c r="G14" s="57">
        <f t="shared" si="0"/>
        <v>108000</v>
      </c>
    </row>
    <row r="15" spans="2:7" x14ac:dyDescent="0.25">
      <c r="B15" s="53">
        <v>12</v>
      </c>
      <c r="C15" s="54" t="s">
        <v>61</v>
      </c>
      <c r="D15" s="55" t="s">
        <v>54</v>
      </c>
      <c r="E15" s="55">
        <v>3.35</v>
      </c>
      <c r="F15" s="56">
        <v>84500</v>
      </c>
      <c r="G15" s="57">
        <f t="shared" si="0"/>
        <v>283075</v>
      </c>
    </row>
    <row r="16" spans="2:7" x14ac:dyDescent="0.25">
      <c r="B16" s="53">
        <v>13</v>
      </c>
      <c r="C16" s="54" t="s">
        <v>62</v>
      </c>
      <c r="D16" s="55" t="s">
        <v>54</v>
      </c>
      <c r="E16" s="55">
        <v>0.6</v>
      </c>
      <c r="F16" s="56">
        <v>71500</v>
      </c>
      <c r="G16" s="57">
        <f t="shared" si="0"/>
        <v>42900</v>
      </c>
    </row>
    <row r="17" spans="2:7" x14ac:dyDescent="0.25">
      <c r="B17" s="53">
        <v>14</v>
      </c>
      <c r="C17" s="54" t="s">
        <v>63</v>
      </c>
      <c r="D17" s="55" t="s">
        <v>64</v>
      </c>
      <c r="E17" s="55">
        <v>5</v>
      </c>
      <c r="F17" s="58">
        <v>5200</v>
      </c>
      <c r="G17" s="57">
        <f t="shared" si="0"/>
        <v>26000</v>
      </c>
    </row>
    <row r="18" spans="2:7" x14ac:dyDescent="0.25">
      <c r="B18" s="53">
        <v>15</v>
      </c>
      <c r="C18" s="54" t="s">
        <v>65</v>
      </c>
      <c r="D18" s="55" t="s">
        <v>64</v>
      </c>
      <c r="E18" s="55">
        <v>7</v>
      </c>
      <c r="F18" s="59">
        <v>2700</v>
      </c>
      <c r="G18" s="57">
        <f t="shared" si="0"/>
        <v>18900</v>
      </c>
    </row>
    <row r="19" spans="2:7" x14ac:dyDescent="0.25">
      <c r="B19" s="53">
        <v>16</v>
      </c>
      <c r="C19" s="54" t="s">
        <v>66</v>
      </c>
      <c r="D19" s="55" t="s">
        <v>64</v>
      </c>
      <c r="E19" s="55">
        <v>8</v>
      </c>
      <c r="F19" s="59">
        <v>1950</v>
      </c>
      <c r="G19" s="57">
        <f t="shared" si="0"/>
        <v>15600</v>
      </c>
    </row>
    <row r="20" spans="2:7" ht="30" x14ac:dyDescent="0.25">
      <c r="B20" s="53">
        <v>17</v>
      </c>
      <c r="C20" s="54" t="s">
        <v>67</v>
      </c>
      <c r="D20" s="55" t="s">
        <v>64</v>
      </c>
      <c r="E20" s="55">
        <v>10</v>
      </c>
      <c r="F20" s="59">
        <v>1400</v>
      </c>
      <c r="G20" s="57">
        <f t="shared" si="0"/>
        <v>14000</v>
      </c>
    </row>
    <row r="21" spans="2:7" ht="30" x14ac:dyDescent="0.25">
      <c r="B21" s="53">
        <v>18</v>
      </c>
      <c r="C21" s="54" t="s">
        <v>68</v>
      </c>
      <c r="D21" s="55" t="s">
        <v>64</v>
      </c>
      <c r="E21" s="55">
        <v>8</v>
      </c>
      <c r="F21" s="59">
        <v>1200</v>
      </c>
      <c r="G21" s="57">
        <f t="shared" si="0"/>
        <v>9600</v>
      </c>
    </row>
    <row r="22" spans="2:7" ht="30" x14ac:dyDescent="0.25">
      <c r="B22" s="53">
        <v>19</v>
      </c>
      <c r="C22" s="54" t="s">
        <v>69</v>
      </c>
      <c r="D22" s="55" t="s">
        <v>64</v>
      </c>
      <c r="E22" s="55">
        <v>5</v>
      </c>
      <c r="F22" s="59">
        <v>19000</v>
      </c>
      <c r="G22" s="57">
        <f t="shared" si="0"/>
        <v>95000</v>
      </c>
    </row>
    <row r="23" spans="2:7" ht="30" x14ac:dyDescent="0.25">
      <c r="B23" s="53">
        <v>20</v>
      </c>
      <c r="C23" s="54" t="s">
        <v>70</v>
      </c>
      <c r="D23" s="55" t="s">
        <v>64</v>
      </c>
      <c r="E23" s="55">
        <v>4</v>
      </c>
      <c r="F23" s="59">
        <v>12400</v>
      </c>
      <c r="G23" s="57">
        <f t="shared" si="0"/>
        <v>49600</v>
      </c>
    </row>
    <row r="24" spans="2:7" x14ac:dyDescent="0.25">
      <c r="B24" s="60"/>
      <c r="C24" s="60" t="s">
        <v>71</v>
      </c>
      <c r="D24" s="61"/>
      <c r="E24" s="61"/>
      <c r="F24" s="57"/>
      <c r="G24" s="62">
        <f>SUM(G7:G23)</f>
        <v>1597325</v>
      </c>
    </row>
    <row r="26" spans="2:7" ht="45" x14ac:dyDescent="0.25">
      <c r="C26" s="49" t="s">
        <v>72</v>
      </c>
      <c r="E26" s="63"/>
      <c r="F26" s="63" t="s">
        <v>73</v>
      </c>
    </row>
    <row r="27" spans="2:7" x14ac:dyDescent="0.25">
      <c r="E27" s="64"/>
      <c r="F27" s="64"/>
    </row>
    <row r="28" spans="2:7" x14ac:dyDescent="0.25">
      <c r="C28" s="49" t="s">
        <v>74</v>
      </c>
      <c r="E28" s="64"/>
      <c r="F28" s="64"/>
    </row>
    <row r="29" spans="2:7" ht="30" x14ac:dyDescent="0.25">
      <c r="C29" s="49" t="s">
        <v>75</v>
      </c>
      <c r="E29" s="65"/>
      <c r="F29" s="65" t="s">
        <v>76</v>
      </c>
    </row>
    <row r="30" spans="2:7" x14ac:dyDescent="0.25">
      <c r="E30" s="64"/>
      <c r="F30" s="64"/>
    </row>
    <row r="31" spans="2:7" ht="30" x14ac:dyDescent="0.25">
      <c r="C31" s="49" t="s">
        <v>77</v>
      </c>
      <c r="E31" s="65"/>
      <c r="F31" s="65" t="s">
        <v>78</v>
      </c>
    </row>
    <row r="42" ht="15.75" customHeight="1" x14ac:dyDescent="0.25"/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="70" workbookViewId="0">
      <pane xSplit="3" ySplit="6" topLeftCell="D7" activePane="bottomRight" state="frozen"/>
      <selection activeCell="C54" sqref="C54"/>
      <selection pane="topRight"/>
      <selection pane="bottomLeft"/>
      <selection pane="bottomRight" activeCell="D7" sqref="D7"/>
    </sheetView>
  </sheetViews>
  <sheetFormatPr defaultRowHeight="15" x14ac:dyDescent="0.25"/>
  <cols>
    <col min="1" max="1" width="14.42578125" style="47" customWidth="1"/>
    <col min="2" max="2" width="7.140625" style="48" customWidth="1"/>
    <col min="3" max="3" width="37" style="49" customWidth="1"/>
    <col min="4" max="4" width="8.85546875" style="50" customWidth="1"/>
    <col min="5" max="5" width="13.5703125" style="50" customWidth="1"/>
    <col min="6" max="6" width="17.7109375" style="51" customWidth="1"/>
    <col min="7" max="7" width="15.42578125" style="51" customWidth="1"/>
    <col min="8" max="16384" width="9.140625" style="47"/>
  </cols>
  <sheetData>
    <row r="1" spans="2:7" x14ac:dyDescent="0.25">
      <c r="C1" s="52"/>
    </row>
    <row r="2" spans="2:7" ht="29.25" customHeight="1" x14ac:dyDescent="0.25">
      <c r="B2" s="86" t="s">
        <v>46</v>
      </c>
      <c r="C2" s="86"/>
      <c r="D2" s="86"/>
      <c r="E2" s="86"/>
      <c r="F2" s="86"/>
      <c r="G2" s="86"/>
    </row>
    <row r="3" spans="2:7" ht="29.25" customHeight="1" x14ac:dyDescent="0.25">
      <c r="B3" s="86"/>
      <c r="C3" s="86"/>
      <c r="D3" s="86"/>
      <c r="E3" s="86"/>
      <c r="F3" s="86"/>
      <c r="G3" s="86"/>
    </row>
    <row r="5" spans="2:7" ht="21" customHeight="1" x14ac:dyDescent="0.25">
      <c r="B5" s="87" t="s">
        <v>47</v>
      </c>
      <c r="C5" s="89" t="s">
        <v>48</v>
      </c>
      <c r="D5" s="89" t="s">
        <v>49</v>
      </c>
      <c r="E5" s="92" t="s">
        <v>50</v>
      </c>
      <c r="F5" s="92" t="s">
        <v>51</v>
      </c>
      <c r="G5" s="93" t="s">
        <v>52</v>
      </c>
    </row>
    <row r="6" spans="2:7" ht="41.25" customHeight="1" x14ac:dyDescent="0.25">
      <c r="B6" s="88"/>
      <c r="C6" s="90"/>
      <c r="D6" s="91"/>
      <c r="E6" s="91"/>
      <c r="F6" s="91"/>
      <c r="G6" s="93"/>
    </row>
    <row r="7" spans="2:7" x14ac:dyDescent="0.25">
      <c r="B7" s="53">
        <v>1</v>
      </c>
      <c r="C7" s="54" t="s">
        <v>79</v>
      </c>
      <c r="D7" s="55" t="s">
        <v>54</v>
      </c>
      <c r="E7" s="55">
        <v>2.0099999999999998</v>
      </c>
      <c r="F7" s="56"/>
      <c r="G7" s="57">
        <f t="shared" ref="G7:G39" si="0">F7*E7</f>
        <v>0</v>
      </c>
    </row>
    <row r="8" spans="2:7" x14ac:dyDescent="0.25">
      <c r="B8" s="53">
        <v>2</v>
      </c>
      <c r="C8" s="54" t="s">
        <v>80</v>
      </c>
      <c r="D8" s="55" t="s">
        <v>54</v>
      </c>
      <c r="E8" s="55">
        <v>0.52</v>
      </c>
      <c r="F8" s="56"/>
      <c r="G8" s="57">
        <f t="shared" si="0"/>
        <v>0</v>
      </c>
    </row>
    <row r="9" spans="2:7" x14ac:dyDescent="0.25">
      <c r="B9" s="53">
        <v>3</v>
      </c>
      <c r="C9" s="54" t="s">
        <v>81</v>
      </c>
      <c r="D9" s="55" t="s">
        <v>54</v>
      </c>
      <c r="E9" s="55">
        <v>0.25</v>
      </c>
      <c r="F9" s="56"/>
      <c r="G9" s="57">
        <f t="shared" si="0"/>
        <v>0</v>
      </c>
    </row>
    <row r="10" spans="2:7" x14ac:dyDescent="0.25">
      <c r="B10" s="53">
        <v>4</v>
      </c>
      <c r="C10" s="54" t="s">
        <v>53</v>
      </c>
      <c r="D10" s="55" t="s">
        <v>54</v>
      </c>
      <c r="E10" s="55">
        <v>1</v>
      </c>
      <c r="F10" s="56"/>
      <c r="G10" s="57">
        <f t="shared" si="0"/>
        <v>0</v>
      </c>
    </row>
    <row r="11" spans="2:7" x14ac:dyDescent="0.25">
      <c r="B11" s="53">
        <v>5</v>
      </c>
      <c r="C11" s="54" t="s">
        <v>55</v>
      </c>
      <c r="D11" s="55" t="s">
        <v>54</v>
      </c>
      <c r="E11" s="55">
        <v>3.7</v>
      </c>
      <c r="F11" s="56"/>
      <c r="G11" s="57">
        <f t="shared" si="0"/>
        <v>0</v>
      </c>
    </row>
    <row r="12" spans="2:7" x14ac:dyDescent="0.25">
      <c r="B12" s="53">
        <v>6</v>
      </c>
      <c r="C12" s="57" t="s">
        <v>82</v>
      </c>
      <c r="D12" s="55" t="s">
        <v>54</v>
      </c>
      <c r="E12" s="55">
        <v>2</v>
      </c>
      <c r="F12" s="56"/>
      <c r="G12" s="57">
        <f t="shared" si="0"/>
        <v>0</v>
      </c>
    </row>
    <row r="13" spans="2:7" x14ac:dyDescent="0.25">
      <c r="B13" s="53">
        <v>7</v>
      </c>
      <c r="C13" s="57" t="s">
        <v>57</v>
      </c>
      <c r="D13" s="55" t="s">
        <v>54</v>
      </c>
      <c r="E13" s="55">
        <v>2</v>
      </c>
      <c r="F13" s="56"/>
      <c r="G13" s="57">
        <f t="shared" si="0"/>
        <v>0</v>
      </c>
    </row>
    <row r="14" spans="2:7" x14ac:dyDescent="0.25">
      <c r="B14" s="53">
        <v>8</v>
      </c>
      <c r="C14" s="57" t="s">
        <v>83</v>
      </c>
      <c r="D14" s="55" t="s">
        <v>54</v>
      </c>
      <c r="E14" s="55">
        <v>2</v>
      </c>
      <c r="F14" s="56"/>
      <c r="G14" s="57">
        <f t="shared" si="0"/>
        <v>0</v>
      </c>
    </row>
    <row r="15" spans="2:7" x14ac:dyDescent="0.25">
      <c r="B15" s="53">
        <v>9</v>
      </c>
      <c r="C15" s="57" t="s">
        <v>59</v>
      </c>
      <c r="D15" s="55" t="s">
        <v>54</v>
      </c>
      <c r="E15" s="55">
        <v>2</v>
      </c>
      <c r="F15" s="56"/>
      <c r="G15" s="57">
        <f t="shared" si="0"/>
        <v>0</v>
      </c>
    </row>
    <row r="16" spans="2:7" x14ac:dyDescent="0.25">
      <c r="B16" s="53">
        <v>10</v>
      </c>
      <c r="C16" s="57" t="s">
        <v>84</v>
      </c>
      <c r="D16" s="55" t="s">
        <v>54</v>
      </c>
      <c r="E16" s="55">
        <v>2</v>
      </c>
      <c r="F16" s="56"/>
      <c r="G16" s="57">
        <f t="shared" si="0"/>
        <v>0</v>
      </c>
    </row>
    <row r="17" spans="2:7" x14ac:dyDescent="0.25">
      <c r="B17" s="53">
        <v>11</v>
      </c>
      <c r="C17" s="57" t="s">
        <v>85</v>
      </c>
      <c r="D17" s="55" t="s">
        <v>54</v>
      </c>
      <c r="E17" s="55">
        <v>2</v>
      </c>
      <c r="F17" s="56"/>
      <c r="G17" s="57">
        <f t="shared" si="0"/>
        <v>0</v>
      </c>
    </row>
    <row r="18" spans="2:7" x14ac:dyDescent="0.25">
      <c r="B18" s="53">
        <v>12</v>
      </c>
      <c r="C18" s="54" t="s">
        <v>61</v>
      </c>
      <c r="D18" s="55" t="s">
        <v>54</v>
      </c>
      <c r="E18" s="55">
        <v>3.35</v>
      </c>
      <c r="F18" s="56"/>
      <c r="G18" s="57">
        <f t="shared" si="0"/>
        <v>0</v>
      </c>
    </row>
    <row r="19" spans="2:7" x14ac:dyDescent="0.25">
      <c r="B19" s="53">
        <v>13</v>
      </c>
      <c r="C19" s="54" t="s">
        <v>62</v>
      </c>
      <c r="D19" s="55" t="s">
        <v>54</v>
      </c>
      <c r="E19" s="55">
        <v>0.6</v>
      </c>
      <c r="F19" s="56"/>
      <c r="G19" s="57">
        <f t="shared" si="0"/>
        <v>0</v>
      </c>
    </row>
    <row r="20" spans="2:7" x14ac:dyDescent="0.25">
      <c r="B20" s="53">
        <v>14</v>
      </c>
      <c r="C20" s="54" t="s">
        <v>86</v>
      </c>
      <c r="D20" s="55" t="s">
        <v>64</v>
      </c>
      <c r="E20" s="55">
        <v>5</v>
      </c>
      <c r="F20" s="56"/>
      <c r="G20" s="57">
        <f t="shared" si="0"/>
        <v>0</v>
      </c>
    </row>
    <row r="21" spans="2:7" x14ac:dyDescent="0.25">
      <c r="B21" s="53">
        <v>15</v>
      </c>
      <c r="C21" s="54" t="s">
        <v>87</v>
      </c>
      <c r="D21" s="55" t="s">
        <v>64</v>
      </c>
      <c r="E21" s="55">
        <v>7</v>
      </c>
      <c r="F21" s="56"/>
      <c r="G21" s="57">
        <f t="shared" si="0"/>
        <v>0</v>
      </c>
    </row>
    <row r="22" spans="2:7" x14ac:dyDescent="0.25">
      <c r="B22" s="53">
        <v>16</v>
      </c>
      <c r="C22" s="54" t="s">
        <v>88</v>
      </c>
      <c r="D22" s="55" t="s">
        <v>64</v>
      </c>
      <c r="E22" s="55">
        <v>8</v>
      </c>
      <c r="F22" s="56"/>
      <c r="G22" s="57">
        <f t="shared" si="0"/>
        <v>0</v>
      </c>
    </row>
    <row r="23" spans="2:7" x14ac:dyDescent="0.25">
      <c r="B23" s="53">
        <v>17</v>
      </c>
      <c r="C23" s="54" t="s">
        <v>89</v>
      </c>
      <c r="D23" s="55" t="s">
        <v>64</v>
      </c>
      <c r="E23" s="55">
        <v>10</v>
      </c>
      <c r="F23" s="56"/>
      <c r="G23" s="57">
        <f t="shared" si="0"/>
        <v>0</v>
      </c>
    </row>
    <row r="24" spans="2:7" x14ac:dyDescent="0.25">
      <c r="B24" s="53">
        <v>18</v>
      </c>
      <c r="C24" s="54" t="s">
        <v>90</v>
      </c>
      <c r="D24" s="55" t="s">
        <v>64</v>
      </c>
      <c r="E24" s="55">
        <v>8</v>
      </c>
      <c r="F24" s="56"/>
      <c r="G24" s="57">
        <f t="shared" si="0"/>
        <v>0</v>
      </c>
    </row>
    <row r="25" spans="2:7" x14ac:dyDescent="0.25">
      <c r="B25" s="53">
        <v>19</v>
      </c>
      <c r="C25" s="54" t="s">
        <v>91</v>
      </c>
      <c r="D25" s="55" t="s">
        <v>64</v>
      </c>
      <c r="E25" s="55">
        <v>5</v>
      </c>
      <c r="F25" s="56"/>
      <c r="G25" s="57">
        <f t="shared" si="0"/>
        <v>0</v>
      </c>
    </row>
    <row r="26" spans="2:7" x14ac:dyDescent="0.25">
      <c r="B26" s="53">
        <v>20</v>
      </c>
      <c r="C26" s="54" t="s">
        <v>92</v>
      </c>
      <c r="D26" s="55" t="s">
        <v>64</v>
      </c>
      <c r="E26" s="55">
        <v>4</v>
      </c>
      <c r="F26" s="56"/>
      <c r="G26" s="57">
        <f t="shared" si="0"/>
        <v>0</v>
      </c>
    </row>
    <row r="27" spans="2:7" x14ac:dyDescent="0.25">
      <c r="B27" s="53">
        <v>21</v>
      </c>
      <c r="C27" s="54" t="s">
        <v>93</v>
      </c>
      <c r="D27" s="55" t="s">
        <v>54</v>
      </c>
      <c r="E27" s="55">
        <v>0.02</v>
      </c>
      <c r="F27" s="56"/>
      <c r="G27" s="57">
        <f t="shared" si="0"/>
        <v>0</v>
      </c>
    </row>
    <row r="28" spans="2:7" x14ac:dyDescent="0.25">
      <c r="B28" s="53">
        <v>22</v>
      </c>
      <c r="C28" s="54" t="s">
        <v>94</v>
      </c>
      <c r="D28" s="55" t="s">
        <v>54</v>
      </c>
      <c r="E28" s="55">
        <v>1.9</v>
      </c>
      <c r="F28" s="56"/>
      <c r="G28" s="57">
        <f t="shared" si="0"/>
        <v>0</v>
      </c>
    </row>
    <row r="29" spans="2:7" x14ac:dyDescent="0.25">
      <c r="B29" s="53">
        <v>23</v>
      </c>
      <c r="C29" s="54" t="s">
        <v>95</v>
      </c>
      <c r="D29" s="55" t="s">
        <v>54</v>
      </c>
      <c r="E29" s="55">
        <v>0.25</v>
      </c>
      <c r="F29" s="56"/>
      <c r="G29" s="57">
        <f t="shared" si="0"/>
        <v>0</v>
      </c>
    </row>
    <row r="30" spans="2:7" x14ac:dyDescent="0.25">
      <c r="B30" s="53">
        <v>24</v>
      </c>
      <c r="C30" s="54" t="s">
        <v>96</v>
      </c>
      <c r="D30" s="55" t="s">
        <v>54</v>
      </c>
      <c r="E30" s="55">
        <v>0.69</v>
      </c>
      <c r="F30" s="56"/>
      <c r="G30" s="57">
        <f t="shared" si="0"/>
        <v>0</v>
      </c>
    </row>
    <row r="31" spans="2:7" x14ac:dyDescent="0.25">
      <c r="B31" s="53">
        <v>25</v>
      </c>
      <c r="C31" s="54" t="s">
        <v>97</v>
      </c>
      <c r="D31" s="55" t="s">
        <v>98</v>
      </c>
      <c r="E31" s="55">
        <v>200</v>
      </c>
      <c r="F31" s="56"/>
      <c r="G31" s="57">
        <f t="shared" si="0"/>
        <v>0</v>
      </c>
    </row>
    <row r="32" spans="2:7" x14ac:dyDescent="0.25">
      <c r="B32" s="53">
        <v>26</v>
      </c>
      <c r="C32" s="54" t="s">
        <v>99</v>
      </c>
      <c r="D32" s="55" t="s">
        <v>100</v>
      </c>
      <c r="E32" s="55">
        <v>280</v>
      </c>
      <c r="F32" s="56"/>
      <c r="G32" s="57">
        <f t="shared" si="0"/>
        <v>0</v>
      </c>
    </row>
    <row r="33" spans="2:7" x14ac:dyDescent="0.25">
      <c r="B33" s="53">
        <v>27</v>
      </c>
      <c r="C33" s="54" t="s">
        <v>101</v>
      </c>
      <c r="D33" s="55" t="s">
        <v>102</v>
      </c>
      <c r="E33" s="55">
        <v>225</v>
      </c>
      <c r="F33" s="56"/>
      <c r="G33" s="57">
        <f t="shared" si="0"/>
        <v>0</v>
      </c>
    </row>
    <row r="34" spans="2:7" x14ac:dyDescent="0.25">
      <c r="B34" s="53">
        <v>28</v>
      </c>
      <c r="C34" s="54" t="s">
        <v>103</v>
      </c>
      <c r="D34" s="55" t="s">
        <v>102</v>
      </c>
      <c r="E34" s="55">
        <v>15</v>
      </c>
      <c r="F34" s="56"/>
      <c r="G34" s="57">
        <f t="shared" si="0"/>
        <v>0</v>
      </c>
    </row>
    <row r="35" spans="2:7" x14ac:dyDescent="0.25">
      <c r="B35" s="53">
        <v>29</v>
      </c>
      <c r="C35" s="54" t="s">
        <v>104</v>
      </c>
      <c r="D35" s="55" t="s">
        <v>64</v>
      </c>
      <c r="E35" s="55">
        <v>20</v>
      </c>
      <c r="F35" s="56"/>
      <c r="G35" s="57">
        <f t="shared" si="0"/>
        <v>0</v>
      </c>
    </row>
    <row r="36" spans="2:7" x14ac:dyDescent="0.25">
      <c r="B36" s="53">
        <v>30</v>
      </c>
      <c r="C36" s="54" t="s">
        <v>105</v>
      </c>
      <c r="D36" s="55" t="s">
        <v>64</v>
      </c>
      <c r="E36" s="55">
        <v>6</v>
      </c>
      <c r="F36" s="56"/>
      <c r="G36" s="57">
        <f t="shared" si="0"/>
        <v>0</v>
      </c>
    </row>
    <row r="37" spans="2:7" x14ac:dyDescent="0.25">
      <c r="B37" s="53">
        <v>31</v>
      </c>
      <c r="C37" s="54" t="s">
        <v>106</v>
      </c>
      <c r="D37" s="55" t="s">
        <v>102</v>
      </c>
      <c r="E37" s="55">
        <v>5</v>
      </c>
      <c r="F37" s="56"/>
      <c r="G37" s="57">
        <f t="shared" si="0"/>
        <v>0</v>
      </c>
    </row>
    <row r="38" spans="2:7" x14ac:dyDescent="0.25">
      <c r="B38" s="66">
        <v>32</v>
      </c>
      <c r="C38" s="54" t="s">
        <v>107</v>
      </c>
      <c r="D38" s="55" t="s">
        <v>102</v>
      </c>
      <c r="E38" s="55">
        <v>5</v>
      </c>
      <c r="F38" s="56"/>
      <c r="G38" s="57">
        <f t="shared" si="0"/>
        <v>0</v>
      </c>
    </row>
    <row r="39" spans="2:7" x14ac:dyDescent="0.25">
      <c r="B39" s="66">
        <v>33</v>
      </c>
      <c r="C39" s="54" t="s">
        <v>108</v>
      </c>
      <c r="D39" s="55" t="s">
        <v>102</v>
      </c>
      <c r="E39" s="55">
        <v>10</v>
      </c>
      <c r="F39" s="56"/>
      <c r="G39" s="57">
        <f t="shared" si="0"/>
        <v>0</v>
      </c>
    </row>
    <row r="40" spans="2:7" x14ac:dyDescent="0.25">
      <c r="B40" s="60"/>
      <c r="C40" s="60" t="s">
        <v>71</v>
      </c>
      <c r="D40" s="61"/>
      <c r="E40" s="61"/>
      <c r="F40" s="57"/>
      <c r="G40" s="62">
        <f>SUM(G7:G39)</f>
        <v>0</v>
      </c>
    </row>
    <row r="42" spans="2:7" ht="15.75" customHeight="1" x14ac:dyDescent="0.25">
      <c r="C42" s="49" t="s">
        <v>72</v>
      </c>
      <c r="E42" s="63"/>
      <c r="F42" s="63" t="s">
        <v>73</v>
      </c>
    </row>
    <row r="43" spans="2:7" x14ac:dyDescent="0.25">
      <c r="E43" s="64"/>
      <c r="F43" s="64"/>
    </row>
    <row r="44" spans="2:7" x14ac:dyDescent="0.25">
      <c r="C44" s="49" t="s">
        <v>74</v>
      </c>
      <c r="E44" s="64"/>
      <c r="F44" s="64"/>
    </row>
    <row r="45" spans="2:7" x14ac:dyDescent="0.25">
      <c r="C45" s="49" t="s">
        <v>75</v>
      </c>
      <c r="E45" s="65"/>
      <c r="F45" s="65" t="s">
        <v>76</v>
      </c>
    </row>
    <row r="46" spans="2:7" x14ac:dyDescent="0.25">
      <c r="E46" s="64"/>
      <c r="F46" s="64"/>
    </row>
    <row r="47" spans="2:7" ht="30" x14ac:dyDescent="0.25">
      <c r="C47" s="49" t="s">
        <v>77</v>
      </c>
      <c r="E47" s="65"/>
      <c r="F47" s="65" t="s">
        <v>78</v>
      </c>
    </row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НМЦД ГСМ</vt:lpstr>
      <vt:lpstr>материалы БНГС</vt:lpstr>
      <vt:lpstr>материалы</vt:lpstr>
      <vt:lpstr>'НМЦД ГСМ'!_GoBack</vt:lpstr>
      <vt:lpstr>материалы!Область_печати</vt:lpstr>
      <vt:lpstr>'материалы БНГС'!Область_печати</vt:lpstr>
      <vt:lpstr>'НМЦД ГСМ'!Область_печати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PEB</cp:lastModifiedBy>
  <cp:revision>1</cp:revision>
  <dcterms:created xsi:type="dcterms:W3CDTF">2021-02-02T12:27:30Z</dcterms:created>
  <dcterms:modified xsi:type="dcterms:W3CDTF">2025-02-19T10:29:07Z</dcterms:modified>
</cp:coreProperties>
</file>