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ninakistanova/Downloads/"/>
    </mc:Choice>
  </mc:AlternateContent>
  <xr:revisionPtr revIDLastSave="0" documentId="13_ncr:1_{633C43AA-10F5-504C-86D2-CD8A6933B1A7}" xr6:coauthVersionLast="47" xr6:coauthVersionMax="47" xr10:uidLastSave="{00000000-0000-0000-0000-000000000000}"/>
  <bookViews>
    <workbookView xWindow="-1180" yWindow="1340" windowWidth="18700" windowHeight="14520" xr2:uid="{00000000-000D-0000-FFFF-FFFF00000000}"/>
  </bookViews>
  <sheets>
    <sheet name="НМЦК" sheetId="1" r:id="rId1"/>
  </sheets>
  <definedNames>
    <definedName name="_xlnm._FilterDatabase" localSheetId="0" hidden="1">НМЦК!$A$4:$M$4</definedName>
    <definedName name="_Hlk99372650" localSheetId="0">НМЦК!#REF!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8" i="1" s="1"/>
  <c r="I8" i="1"/>
  <c r="L8" i="1" s="1"/>
  <c r="M8" i="1" s="1"/>
  <c r="J7" i="1"/>
  <c r="K7" i="1" s="1"/>
  <c r="I7" i="1"/>
  <c r="L7" i="1" s="1"/>
  <c r="M7" i="1" s="1"/>
  <c r="J6" i="1"/>
  <c r="K6" i="1" s="1"/>
  <c r="I6" i="1"/>
  <c r="L6" i="1" s="1"/>
  <c r="M6" i="1" s="1"/>
  <c r="J5" i="1"/>
  <c r="K5" i="1" s="1"/>
  <c r="I5" i="1"/>
  <c r="L5" i="1" s="1"/>
  <c r="M5" i="1" s="1"/>
  <c r="M9" i="1" l="1"/>
</calcChain>
</file>

<file path=xl/sharedStrings.xml><?xml version="1.0" encoding="utf-8"?>
<sst xmlns="http://schemas.openxmlformats.org/spreadsheetml/2006/main" count="30" uniqueCount="25">
  <si>
    <t>Обоснование начальной (максимальной) цены договора</t>
  </si>
  <si>
    <t xml:space="preserve">Цена за единицу товара, работы, услуги (рублей)  </t>
  </si>
  <si>
    <t>Номер строки</t>
  </si>
  <si>
    <t>Наименование товара, работы, услуги, входящих в предмет закупки</t>
  </si>
  <si>
    <t>Единица измерения</t>
  </si>
  <si>
    <t>Количество</t>
  </si>
  <si>
    <t>Источник № 1</t>
  </si>
  <si>
    <t>Источник № 2</t>
  </si>
  <si>
    <t>Среднее арифметическое значение, руб.</t>
  </si>
  <si>
    <t>Среднее квадратическое отклонение</t>
  </si>
  <si>
    <t xml:space="preserve">Расчет коэффициента вариации 
цен  
</t>
  </si>
  <si>
    <t>Среднее арифметическое значение, руб., округлённое</t>
  </si>
  <si>
    <t>НМЦД</t>
  </si>
  <si>
    <t>ИТОГО:</t>
  </si>
  <si>
    <t>Источник № 3</t>
  </si>
  <si>
    <t>шт</t>
  </si>
  <si>
    <t>ОКПД2</t>
  </si>
  <si>
    <t xml:space="preserve">Шатёр мобильный 3х3 м. </t>
  </si>
  <si>
    <t xml:space="preserve">Шатёр мобильный 4х4 м. </t>
  </si>
  <si>
    <t>13.92.22.159</t>
  </si>
  <si>
    <t xml:space="preserve">Шатёр мобильный 6х3 м. </t>
  </si>
  <si>
    <t>Стол складной</t>
  </si>
  <si>
    <t>31.09.14.110</t>
  </si>
  <si>
    <t xml:space="preserve"> </t>
  </si>
  <si>
    <t xml:space="preserve">1.  НМЦД  рассчитана в воответствии с положением
о закупке товаров, работ, услуг заказчика и составляет  4 884 367,30  рублей
2. В целях получения ценовой информации в отношении товара, являющегося предметом закупки, для определения начальной (максимальной) цены договора заказчиком были направлены запросы о предоставлении ценовой информации поставщикам, обладающим опытом поставок соответствующих товаров. 
Специалист по закупкам              _____________________ 
                                                                                         (подпись)               (расшифровка)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</si>
</sst>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9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Protection="0"/>
    <xf numFmtId="0" fontId="1" fillId="0" borderId="0"/>
  </cellStyleXfs>
  <cellXfs count="46">
    <xf numFmtId="0" fontId="0" fillId="0" borderId="0" xfId="0"/>
    <xf numFmtId="0" fontId="7" fillId="0" borderId="6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left" vertical="top" wrapText="1"/>
    </xf>
    <xf numFmtId="0" fontId="7" fillId="0" borderId="9" xfId="3" applyFont="1" applyBorder="1" applyAlignment="1">
      <alignment horizontal="left" vertical="top" wrapText="1"/>
    </xf>
    <xf numFmtId="0" fontId="7" fillId="0" borderId="8" xfId="3" applyFont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2" fontId="5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6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top"/>
    </xf>
    <xf numFmtId="10" fontId="5" fillId="2" borderId="4" xfId="2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vertical="top"/>
    </xf>
    <xf numFmtId="4" fontId="4" fillId="2" borderId="4" xfId="2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2" borderId="5" xfId="0" applyNumberFormat="1" applyFont="1" applyFill="1" applyBorder="1" applyAlignment="1">
      <alignment horizontal="center" vertical="top" wrapText="1"/>
    </xf>
    <xf numFmtId="2" fontId="5" fillId="2" borderId="5" xfId="0" applyNumberFormat="1" applyFont="1" applyFill="1" applyBorder="1" applyAlignment="1">
      <alignment horizontal="center" vertical="top"/>
    </xf>
    <xf numFmtId="10" fontId="5" fillId="2" borderId="5" xfId="2" applyNumberFormat="1" applyFont="1" applyFill="1" applyBorder="1" applyAlignment="1">
      <alignment horizontal="center" vertical="top"/>
    </xf>
    <xf numFmtId="4" fontId="4" fillId="2" borderId="0" xfId="2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164" fontId="7" fillId="0" borderId="4" xfId="3" applyNumberFormat="1" applyFont="1" applyBorder="1" applyAlignment="1">
      <alignment horizontal="center" vertical="top" wrapText="1"/>
    </xf>
    <xf numFmtId="164" fontId="5" fillId="2" borderId="4" xfId="0" applyNumberFormat="1" applyFont="1" applyFill="1" applyBorder="1" applyAlignment="1">
      <alignment horizontal="center" vertical="top" wrapText="1"/>
    </xf>
    <xf numFmtId="164" fontId="5" fillId="2" borderId="4" xfId="0" applyNumberFormat="1" applyFont="1" applyFill="1" applyBorder="1" applyAlignment="1">
      <alignment horizontal="center" vertical="top"/>
    </xf>
    <xf numFmtId="164" fontId="6" fillId="0" borderId="4" xfId="3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right" vertical="top"/>
    </xf>
  </cellXfs>
  <cellStyles count="4">
    <cellStyle name="Обычный" xfId="0" builtinId="0"/>
    <cellStyle name="Обычный 2" xfId="1" xr:uid="{00000000-0005-0000-0000-000001000000}"/>
    <cellStyle name="Обычный 3" xfId="3" xr:uid="{73C95A1A-FB00-4D5E-AC21-33BF14C9E413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4</xdr:row>
      <xdr:rowOff>0</xdr:rowOff>
    </xdr:from>
    <xdr:to>
      <xdr:col>10</xdr:col>
      <xdr:colOff>600075</xdr:colOff>
      <xdr:row>4</xdr:row>
      <xdr:rowOff>0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391900" y="2714625"/>
          <a:ext cx="590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"/>
  <sheetViews>
    <sheetView tabSelected="1" topLeftCell="C1" zoomScale="78" workbookViewId="0">
      <selection activeCell="M9" sqref="M9"/>
    </sheetView>
  </sheetViews>
  <sheetFormatPr baseColWidth="10" defaultColWidth="19.33203125" defaultRowHeight="13"/>
  <cols>
    <col min="1" max="1" width="9.5" style="5" customWidth="1"/>
    <col min="2" max="2" width="57.83203125" style="6" customWidth="1"/>
    <col min="3" max="3" width="16.1640625" style="6" customWidth="1"/>
    <col min="4" max="4" width="9.6640625" style="6" customWidth="1"/>
    <col min="5" max="5" width="12.5" style="6" customWidth="1"/>
    <col min="6" max="7" width="13.5" style="7" bestFit="1" customWidth="1"/>
    <col min="8" max="8" width="13.5" style="6" bestFit="1" customWidth="1"/>
    <col min="9" max="9" width="15.33203125" style="8" bestFit="1" customWidth="1"/>
    <col min="10" max="10" width="15.83203125" style="8" customWidth="1"/>
    <col min="11" max="11" width="13.83203125" style="6" bestFit="1" customWidth="1"/>
    <col min="12" max="12" width="13.6640625" style="8" bestFit="1" customWidth="1"/>
    <col min="13" max="13" width="15.5" style="6" customWidth="1"/>
    <col min="14" max="19" width="2.6640625" style="6" customWidth="1"/>
    <col min="20" max="16384" width="19.33203125" style="6"/>
  </cols>
  <sheetData>
    <row r="1" spans="1:19" ht="78" customHeight="1">
      <c r="K1" s="44" t="s">
        <v>23</v>
      </c>
      <c r="L1" s="45"/>
      <c r="M1" s="45"/>
    </row>
    <row r="2" spans="1:19">
      <c r="A2" s="9" t="s">
        <v>0</v>
      </c>
      <c r="B2" s="9"/>
      <c r="C2" s="9"/>
    </row>
    <row r="3" spans="1:19">
      <c r="F3" s="40" t="s">
        <v>1</v>
      </c>
      <c r="G3" s="41"/>
      <c r="H3" s="41"/>
      <c r="I3" s="42"/>
    </row>
    <row r="4" spans="1:19" ht="70">
      <c r="A4" s="10" t="s">
        <v>2</v>
      </c>
      <c r="B4" s="10" t="s">
        <v>3</v>
      </c>
      <c r="C4" s="10" t="s">
        <v>16</v>
      </c>
      <c r="D4" s="11" t="s">
        <v>4</v>
      </c>
      <c r="E4" s="10" t="s">
        <v>5</v>
      </c>
      <c r="F4" s="11" t="s">
        <v>6</v>
      </c>
      <c r="G4" s="11" t="s">
        <v>7</v>
      </c>
      <c r="H4" s="11" t="s">
        <v>14</v>
      </c>
      <c r="I4" s="12" t="s">
        <v>8</v>
      </c>
      <c r="J4" s="12" t="s">
        <v>9</v>
      </c>
      <c r="K4" s="13" t="s">
        <v>10</v>
      </c>
      <c r="L4" s="12" t="s">
        <v>11</v>
      </c>
      <c r="M4" s="13" t="s">
        <v>12</v>
      </c>
      <c r="N4" s="14"/>
      <c r="S4" s="15"/>
    </row>
    <row r="5" spans="1:19" ht="14">
      <c r="A5" s="16">
        <v>1</v>
      </c>
      <c r="B5" s="2" t="s">
        <v>17</v>
      </c>
      <c r="C5" s="33" t="s">
        <v>19</v>
      </c>
      <c r="D5" s="4" t="s">
        <v>15</v>
      </c>
      <c r="E5" s="1">
        <v>12</v>
      </c>
      <c r="F5" s="35">
        <v>148950</v>
      </c>
      <c r="G5" s="38">
        <v>151293</v>
      </c>
      <c r="H5" s="35">
        <v>152500</v>
      </c>
      <c r="I5" s="36">
        <f t="shared" ref="I5:I8" si="0">AVERAGE(F5:H5)</f>
        <v>150914.33333333334</v>
      </c>
      <c r="J5" s="17">
        <f t="shared" ref="J5:J8" si="1">STDEV(F5:H5)</f>
        <v>1805.0391500832698</v>
      </c>
      <c r="K5" s="18">
        <f t="shared" ref="K5:K8" si="2">J5/I5</f>
        <v>1.1960687299968875E-2</v>
      </c>
      <c r="L5" s="37">
        <f t="shared" ref="L5:L8" si="3">ROUND(I5,2)</f>
        <v>150914.32999999999</v>
      </c>
      <c r="M5" s="19">
        <f t="shared" ref="M5:M8" si="4">E5*L5</f>
        <v>1810971.96</v>
      </c>
      <c r="N5" s="14"/>
      <c r="S5" s="15"/>
    </row>
    <row r="6" spans="1:19" ht="14">
      <c r="A6" s="16">
        <v>2</v>
      </c>
      <c r="B6" s="2" t="s">
        <v>18</v>
      </c>
      <c r="C6" s="33" t="s">
        <v>19</v>
      </c>
      <c r="D6" s="4" t="s">
        <v>15</v>
      </c>
      <c r="E6" s="1">
        <v>7</v>
      </c>
      <c r="F6" s="35">
        <v>199246</v>
      </c>
      <c r="G6" s="38">
        <v>191435</v>
      </c>
      <c r="H6" s="35">
        <v>181250</v>
      </c>
      <c r="I6" s="36">
        <f t="shared" si="0"/>
        <v>190643.66666666666</v>
      </c>
      <c r="J6" s="17">
        <f t="shared" si="1"/>
        <v>9024.0600803260022</v>
      </c>
      <c r="K6" s="18">
        <f t="shared" si="2"/>
        <v>4.7334696389910683E-2</v>
      </c>
      <c r="L6" s="37">
        <f t="shared" si="3"/>
        <v>190643.67</v>
      </c>
      <c r="M6" s="19">
        <f t="shared" si="4"/>
        <v>1334505.6900000002</v>
      </c>
      <c r="N6" s="14"/>
      <c r="S6" s="15"/>
    </row>
    <row r="7" spans="1:19" ht="14">
      <c r="A7" s="16">
        <v>3</v>
      </c>
      <c r="B7" s="3" t="s">
        <v>20</v>
      </c>
      <c r="C7" s="33" t="s">
        <v>19</v>
      </c>
      <c r="D7" s="4" t="s">
        <v>15</v>
      </c>
      <c r="E7" s="1">
        <v>5</v>
      </c>
      <c r="F7" s="35">
        <v>236818</v>
      </c>
      <c r="G7" s="38">
        <v>235543</v>
      </c>
      <c r="H7" s="39">
        <v>237500</v>
      </c>
      <c r="I7" s="36">
        <f t="shared" si="0"/>
        <v>236620.33333333334</v>
      </c>
      <c r="J7" s="17">
        <f t="shared" si="1"/>
        <v>993.36112936501263</v>
      </c>
      <c r="K7" s="18">
        <f t="shared" si="2"/>
        <v>4.1981224325537501E-3</v>
      </c>
      <c r="L7" s="37">
        <f t="shared" si="3"/>
        <v>236620.33</v>
      </c>
      <c r="M7" s="19">
        <f t="shared" si="4"/>
        <v>1183101.6499999999</v>
      </c>
      <c r="N7" s="14"/>
      <c r="S7" s="15"/>
    </row>
    <row r="8" spans="1:19" ht="14">
      <c r="A8" s="16">
        <v>4</v>
      </c>
      <c r="B8" s="2" t="s">
        <v>21</v>
      </c>
      <c r="C8" s="34" t="s">
        <v>22</v>
      </c>
      <c r="D8" s="4" t="s">
        <v>15</v>
      </c>
      <c r="E8" s="1">
        <v>38</v>
      </c>
      <c r="F8" s="35">
        <v>14807</v>
      </c>
      <c r="G8" s="38">
        <v>14511</v>
      </c>
      <c r="H8" s="35">
        <v>14560</v>
      </c>
      <c r="I8" s="36">
        <f t="shared" si="0"/>
        <v>14626</v>
      </c>
      <c r="J8" s="17">
        <f t="shared" si="1"/>
        <v>158.65371095565334</v>
      </c>
      <c r="K8" s="18">
        <f t="shared" si="2"/>
        <v>1.0847375287546378E-2</v>
      </c>
      <c r="L8" s="37">
        <f t="shared" si="3"/>
        <v>14626</v>
      </c>
      <c r="M8" s="19">
        <f t="shared" si="4"/>
        <v>555788</v>
      </c>
      <c r="N8" s="14"/>
      <c r="S8" s="15"/>
    </row>
    <row r="9" spans="1:19" ht="14">
      <c r="A9" s="20"/>
      <c r="B9" s="20" t="s">
        <v>13</v>
      </c>
      <c r="C9" s="20"/>
      <c r="D9" s="20"/>
      <c r="E9" s="21"/>
      <c r="F9" s="22"/>
      <c r="G9" s="22"/>
      <c r="H9" s="22"/>
      <c r="I9" s="23"/>
      <c r="J9" s="17"/>
      <c r="K9" s="18"/>
      <c r="L9" s="24"/>
      <c r="M9" s="25">
        <f>SUM(M5:M8)</f>
        <v>4884367.3000000007</v>
      </c>
      <c r="N9" s="14"/>
      <c r="S9" s="15"/>
    </row>
    <row r="10" spans="1:19" ht="36.5" customHeight="1">
      <c r="A10" s="15"/>
      <c r="B10" s="15"/>
      <c r="C10" s="15"/>
      <c r="D10" s="26"/>
      <c r="E10" s="27"/>
      <c r="F10" s="28"/>
      <c r="G10" s="28"/>
      <c r="H10" s="28"/>
      <c r="I10" s="29"/>
      <c r="J10" s="30"/>
      <c r="K10" s="31"/>
      <c r="M10" s="32"/>
      <c r="N10" s="14"/>
      <c r="S10" s="15"/>
    </row>
    <row r="11" spans="1:19" ht="119.75" customHeight="1">
      <c r="A11" s="43" t="s">
        <v>24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14"/>
      <c r="S11" s="15"/>
    </row>
  </sheetData>
  <mergeCells count="3">
    <mergeCell ref="F3:I3"/>
    <mergeCell ref="A11:M11"/>
    <mergeCell ref="K1:M1"/>
  </mergeCells>
  <phoneticPr fontId="8" type="noConversion"/>
  <pageMargins left="0.35433070866141736" right="0.31496062992125984" top="0.98425196850393704" bottom="0.98425196850393704" header="0.51181102362204722" footer="0.51181102362204722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Нина Кистанова</cp:lastModifiedBy>
  <cp:revision>1</cp:revision>
  <dcterms:created xsi:type="dcterms:W3CDTF">2023-02-05T16:33:53Z</dcterms:created>
  <dcterms:modified xsi:type="dcterms:W3CDTF">2025-03-10T03:54:40Z</dcterms:modified>
</cp:coreProperties>
</file>