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НМЦК" sheetId="1" r:id="rId1"/>
  </sheets>
  <definedNames>
    <definedName name="_Hlk99372650" localSheetId="0">НМЦК!#REF!</definedName>
    <definedName name="_xlnm._FilterDatabase" localSheetId="0" hidden="1">НМЦК!$A$4:$M$4</definedName>
  </definedNames>
  <calcPr calcId="191029"/>
</workbook>
</file>

<file path=xl/sharedStrings.xml><?xml version="1.0" encoding="utf-8"?>
<sst xmlns="http://schemas.openxmlformats.org/spreadsheetml/2006/main" count="35" uniqueCount="35">
  <si>
    <t xml:space="preserve">Цена за единицу товара, работы, услуги (рублей)  </t>
  </si>
  <si>
    <t xml:space="preserve">Номер строки</t>
  </si>
  <si>
    <t xml:space="preserve">Наименование товара, работы, услуги, входящих в предмет закупки</t>
  </si>
  <si>
    <t xml:space="preserve">Единица измерения</t>
  </si>
  <si>
    <t>Количество</t>
  </si>
  <si>
    <t xml:space="preserve">Источник № 1</t>
  </si>
  <si>
    <t xml:space="preserve">Источник № 2</t>
  </si>
  <si>
    <t xml:space="preserve">Среднее арифметическое значение, руб.</t>
  </si>
  <si>
    <t xml:space="preserve">Среднее квадратическое отклонение</t>
  </si>
  <si>
    <t xml:space="preserve">Расчет коэффициента вариации 
цен  
</t>
  </si>
  <si>
    <t xml:space="preserve">Среднее арифметическое значение, руб., округлённое</t>
  </si>
  <si>
    <t>НМЦД</t>
  </si>
  <si>
    <t xml:space="preserve">Источник № 3</t>
  </si>
  <si>
    <t xml:space="preserve">Приложение № 4
к извещению о проведении запроса оферт 
в электронной форме </t>
  </si>
  <si>
    <t>кг</t>
  </si>
  <si>
    <t xml:space="preserve">Обоснование начальной (максимальной) цены договора на  поставку продуктов питания (полуфабрикаты замороженные)</t>
  </si>
  <si>
    <t xml:space="preserve">Вареники с вишней (без косточки)</t>
  </si>
  <si>
    <t xml:space="preserve">Вареники с картофелем</t>
  </si>
  <si>
    <t xml:space="preserve">Вареники с картофелем и грибами</t>
  </si>
  <si>
    <t xml:space="preserve">Вареники с творогом сладкие</t>
  </si>
  <si>
    <t xml:space="preserve">Вареники с творогом соленые</t>
  </si>
  <si>
    <t>ОКПД2</t>
  </si>
  <si>
    <t>10.51.56.159</t>
  </si>
  <si>
    <t>10.89.19.290</t>
  </si>
  <si>
    <t xml:space="preserve">Сумма стоимостных величин единиц продукции:</t>
  </si>
  <si>
    <t xml:space="preserve">Пельмени (свинина, говядина)</t>
  </si>
  <si>
    <t xml:space="preserve">Пельмени (филе птицы)</t>
  </si>
  <si>
    <t xml:space="preserve">Пельмени (индейка)</t>
  </si>
  <si>
    <t xml:space="preserve">Пельмени (говядина)</t>
  </si>
  <si>
    <t xml:space="preserve">Блинчики с малиной</t>
  </si>
  <si>
    <t xml:space="preserve">Блинчики с клубникой</t>
  </si>
  <si>
    <t xml:space="preserve">Блинчики с мясом (свинина, говядина)</t>
  </si>
  <si>
    <t xml:space="preserve">Блинчики с творогом</t>
  </si>
  <si>
    <t>10.13.14.718</t>
  </si>
  <si>
    <t xml:space="preserve">1.  НМЦД  рассчитана в воответствии с положением
о закупке товаров, работ, услуг заказчика и составляет  5 863,99  рублей, при этом максимальная сумма договора составляет 500 000,00 руб.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</si>
</sst>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>
    <font>
      <sz val="10.000000"/>
      <color theme="1"/>
      <name val="Arial"/>
    </font>
    <font>
      <sz val="10.000000"/>
      <name val="Arial Cyr"/>
    </font>
    <font>
      <sz val="10.000000"/>
      <name val="Arial"/>
    </font>
    <font>
      <b/>
      <sz val="10.000000"/>
      <name val="Times New Roman"/>
    </font>
    <font>
      <sz val="10.000000"/>
      <name val="Times New Roman"/>
    </font>
    <font>
      <sz val="8.000000"/>
      <name val="Arial"/>
    </font>
    <font>
      <sz val="10.00000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theme="0"/>
      </patternFill>
    </fill>
    <fill>
      <patternFill patternType="solid">
        <fgColor indexed="65"/>
        <bgColor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fontId="0" fillId="0" borderId="0" numFmtId="0"/>
    <xf fontId="1" fillId="0" borderId="0" numFmtId="0"/>
    <xf fontId="2" fillId="0" borderId="0" numFmtId="9" applyFont="0" applyFill="0" applyBorder="0" applyProtection="0"/>
  </cellStyleXfs>
  <cellXfs count="34">
    <xf fontId="0" fillId="0" borderId="0" numFmtId="0" xfId="0"/>
    <xf fontId="3" fillId="2" borderId="0" numFmtId="0" xfId="0" applyFont="1" applyFill="1" applyAlignment="1">
      <alignment vertical="center"/>
    </xf>
    <xf fontId="4" fillId="2" borderId="0" numFmtId="0" xfId="0" applyFont="1" applyFill="1"/>
    <xf fontId="4" fillId="0" borderId="0" numFmtId="0" xfId="0" applyFont="1"/>
    <xf fontId="4" fillId="2" borderId="0" numFmtId="2" xfId="0" applyNumberFormat="1" applyFont="1" applyFill="1"/>
    <xf fontId="4" fillId="2" borderId="0" numFmtId="0" xfId="0" applyFont="1" applyFill="1" applyAlignment="1">
      <alignment horizontal="center" vertical="center"/>
    </xf>
    <xf fontId="4" fillId="2" borderId="0" numFmtId="0" xfId="0" applyFont="1" applyFill="1" applyAlignment="1">
      <alignment vertical="center"/>
    </xf>
    <xf fontId="3" fillId="2" borderId="4" numFmtId="0" xfId="0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2" borderId="4" numFmtId="2" xfId="0" applyNumberFormat="1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4" fillId="2" borderId="0" numFmtId="0" xfId="0" applyFont="1" applyFill="1" applyAlignment="1">
      <alignment horizontal="center" vertical="center" wrapText="1"/>
    </xf>
    <xf fontId="4" fillId="2" borderId="4" numFmtId="2" xfId="0" applyNumberFormat="1" applyFont="1" applyFill="1" applyBorder="1" applyAlignment="1">
      <alignment horizontal="center" vertical="center"/>
    </xf>
    <xf fontId="4" fillId="2" borderId="4" numFmtId="10" xfId="2" applyNumberFormat="1" applyFont="1" applyFill="1" applyBorder="1" applyAlignment="1">
      <alignment horizontal="center" vertical="center"/>
    </xf>
    <xf fontId="4" fillId="2" borderId="4" numFmtId="4" xfId="0" applyNumberFormat="1" applyFont="1" applyFill="1" applyBorder="1" applyAlignment="1">
      <alignment horizontal="center" vertical="center"/>
    </xf>
    <xf fontId="4" fillId="0" borderId="4" numFmtId="0" xfId="0" applyFont="1" applyBorder="1" applyAlignment="1">
      <alignment horizontal="center" vertical="center" wrapText="1"/>
    </xf>
    <xf fontId="4" fillId="2" borderId="3" numFmtId="2" xfId="0" applyNumberFormat="1" applyFont="1" applyFill="1" applyBorder="1" applyAlignment="1">
      <alignment horizontal="center" vertical="center" wrapText="1"/>
    </xf>
    <xf fontId="4" fillId="2" borderId="5" numFmtId="0" xfId="0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left" vertical="center" wrapText="1"/>
    </xf>
    <xf fontId="4" fillId="0" borderId="4" numFmtId="164" xfId="0" applyNumberFormat="1" applyFont="1" applyBorder="1" applyAlignment="1">
      <alignment horizontal="center" vertical="center" wrapText="1"/>
    </xf>
    <xf fontId="3" fillId="3" borderId="4" numFmtId="4" xfId="2" applyNumberFormat="1" applyFont="1" applyFill="1" applyBorder="1" applyAlignment="1">
      <alignment horizontal="center" vertical="center"/>
    </xf>
    <xf fontId="3" fillId="2" borderId="1" numFmtId="0" xfId="0" applyFont="1" applyFill="1" applyBorder="1" applyAlignment="1">
      <alignment horizontal="center" vertical="center" wrapText="1"/>
    </xf>
    <xf fontId="4" fillId="2" borderId="6" numFmtId="0" xfId="0" applyFont="1" applyFill="1" applyBorder="1" applyAlignment="1">
      <alignment horizontal="left" vertical="center" wrapText="1"/>
    </xf>
    <xf fontId="6" fillId="4" borderId="4" numFmtId="0" xfId="0" applyFont="1" applyFill="1" applyBorder="1" applyAlignment="1">
      <alignment vertical="center"/>
    </xf>
    <xf fontId="4" fillId="2" borderId="4" numFmtId="0" xfId="0" applyFont="1" applyFill="1" applyBorder="1" applyAlignment="1">
      <alignment horizontal="center" vertical="center" wrapText="1"/>
    </xf>
    <xf fontId="4" fillId="2" borderId="3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left" vertical="center"/>
    </xf>
    <xf fontId="3" fillId="2" borderId="2" numFmtId="0" xfId="0" applyFont="1" applyFill="1" applyBorder="1" applyAlignment="1">
      <alignment horizontal="left" vertical="center"/>
    </xf>
    <xf fontId="3" fillId="2" borderId="3" numFmtId="0" xfId="0" applyFont="1" applyFill="1" applyBorder="1" applyAlignment="1">
      <alignment horizontal="left" vertical="center"/>
    </xf>
    <xf fontId="4" fillId="2" borderId="0" numFmtId="0" xfId="0" applyFont="1" applyFill="1" applyAlignment="1">
      <alignment horizontal="left" vertical="center" wrapText="1"/>
    </xf>
    <xf fontId="4" fillId="2" borderId="0" numFmtId="0" xfId="0" applyFont="1" applyFill="1" applyAlignment="1">
      <alignment horizontal="right" wrapText="1"/>
    </xf>
    <xf fontId="3" fillId="2" borderId="7" numFmtId="0" xfId="0" applyFont="1" applyFill="1" applyBorder="1" applyAlignment="1">
      <alignment horizontal="right" vertical="center" wrapText="1"/>
    </xf>
    <xf fontId="3" fillId="2" borderId="2" numFmtId="0" xfId="0" applyFont="1" applyFill="1" applyBorder="1" applyAlignment="1">
      <alignment horizontal="right" vertical="center" wrapText="1"/>
    </xf>
    <xf fontId="3" fillId="2" borderId="3" numFmtId="0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topLeftCell="A3" zoomScale="78" workbookViewId="0">
      <selection activeCell="A20" sqref="A20:M20"/>
    </sheetView>
  </sheetViews>
  <sheetFormatPr defaultColWidth="19.28515625" defaultRowHeight="12.75"/>
  <cols>
    <col customWidth="1" min="1" max="1" style="5" width="13.7109375"/>
    <col customWidth="1" min="2" max="2" style="6" width="50.28515625"/>
    <col customWidth="1" min="3" max="3" style="6" width="17"/>
    <col customWidth="1" min="4" max="4" style="2" width="13.28515625"/>
    <col customWidth="1" min="5" max="5" style="2" width="12.5703125"/>
    <col customWidth="1" min="6" max="6" style="3" width="15.85546875"/>
    <col customWidth="1" min="7" max="7" style="3" width="18.5703125"/>
    <col customWidth="1" min="8" max="8" style="2" width="18.28515625"/>
    <col customWidth="1" min="9" max="9" style="4" width="15.5703125"/>
    <col customWidth="1" min="10" max="10" style="4" width="12.5703125"/>
    <col customWidth="1" min="11" max="11" style="2" width="15.5703125"/>
    <col customWidth="1" min="12" max="12" style="4" width="13.85546875"/>
    <col customWidth="1" min="13" max="13" style="2" width="24.42578125"/>
    <col customWidth="1" hidden="1" min="14" max="17" style="2" width="19.28515625"/>
    <col customWidth="1" hidden="1" min="18" max="18" style="2" width="0"/>
    <col min="19" max="16384" style="2" width="19.28515625"/>
  </cols>
  <sheetData>
    <row r="1" ht="47.25" customHeight="1">
      <c r="K1" s="30" t="s">
        <v>13</v>
      </c>
      <c r="L1" s="30"/>
      <c r="M1" s="30"/>
    </row>
    <row r="2" ht="28.5" customHeight="1">
      <c r="A2" s="1" t="s">
        <v>15</v>
      </c>
      <c r="B2" s="1"/>
      <c r="C2" s="1"/>
    </row>
    <row r="3">
      <c r="F3" s="26" t="s">
        <v>0</v>
      </c>
      <c r="G3" s="27"/>
      <c r="H3" s="27"/>
      <c r="I3" s="28"/>
    </row>
    <row r="4" ht="63.75">
      <c r="A4" s="7" t="s">
        <v>1</v>
      </c>
      <c r="B4" s="7" t="s">
        <v>2</v>
      </c>
      <c r="C4" s="7" t="s">
        <v>21</v>
      </c>
      <c r="D4" s="8" t="s">
        <v>3</v>
      </c>
      <c r="E4" s="7" t="s">
        <v>4</v>
      </c>
      <c r="F4" s="8" t="s">
        <v>5</v>
      </c>
      <c r="G4" s="8" t="s">
        <v>6</v>
      </c>
      <c r="H4" s="8" t="s">
        <v>12</v>
      </c>
      <c r="I4" s="9" t="s">
        <v>7</v>
      </c>
      <c r="J4" s="9" t="s">
        <v>8</v>
      </c>
      <c r="K4" s="7" t="s">
        <v>9</v>
      </c>
      <c r="L4" s="9" t="s">
        <v>10</v>
      </c>
      <c r="M4" s="7" t="s">
        <v>11</v>
      </c>
      <c r="N4" s="10"/>
      <c r="S4" s="11"/>
    </row>
    <row r="5">
      <c r="A5" s="7">
        <v>1</v>
      </c>
      <c r="B5" s="18" t="s">
        <v>16</v>
      </c>
      <c r="C5" s="24" t="s">
        <v>23</v>
      </c>
      <c r="D5" s="15" t="s">
        <v>14</v>
      </c>
      <c r="E5" s="7">
        <v>1</v>
      </c>
      <c r="F5" s="19">
        <v>495</v>
      </c>
      <c r="G5" s="19">
        <v>544</v>
      </c>
      <c r="H5" s="19">
        <v>520</v>
      </c>
      <c r="I5" s="16">
        <f t="shared" ref="I5:I18" si="0">AVERAGE(F5:H5)</f>
        <v>519.66666666666663</v>
      </c>
      <c r="J5" s="12">
        <f t="shared" ref="J5:J9" si="1">STDEV(F5:H5)</f>
        <v>24.501700621249402</v>
      </c>
      <c r="K5" s="13">
        <f t="shared" ref="K5:K9" si="2">J5/I5</f>
        <v>4.7148878681044393e-002</v>
      </c>
      <c r="L5" s="12">
        <f t="shared" ref="L5:L9" si="3">ROUND(I5,2)</f>
        <v>519.66999999999996</v>
      </c>
      <c r="M5" s="14">
        <f t="shared" ref="M5:M9" si="4">E5*L5</f>
        <v>519.66999999999996</v>
      </c>
      <c r="N5" s="10"/>
      <c r="S5" s="11"/>
    </row>
    <row r="6">
      <c r="A6" s="7">
        <v>2</v>
      </c>
      <c r="B6" s="18" t="s">
        <v>17</v>
      </c>
      <c r="C6" s="24" t="s">
        <v>23</v>
      </c>
      <c r="D6" s="15" t="s">
        <v>14</v>
      </c>
      <c r="E6" s="7">
        <v>1</v>
      </c>
      <c r="F6" s="19">
        <v>257</v>
      </c>
      <c r="G6" s="19">
        <v>283</v>
      </c>
      <c r="H6" s="19">
        <v>270</v>
      </c>
      <c r="I6" s="16">
        <f t="shared" si="0"/>
        <v>270</v>
      </c>
      <c r="J6" s="12">
        <f t="shared" si="1"/>
        <v>13</v>
      </c>
      <c r="K6" s="13">
        <f t="shared" si="2"/>
        <v>4.8148148148148148e-002</v>
      </c>
      <c r="L6" s="12">
        <f t="shared" si="3"/>
        <v>270</v>
      </c>
      <c r="M6" s="14">
        <f t="shared" si="4"/>
        <v>270</v>
      </c>
      <c r="N6" s="10"/>
      <c r="S6" s="11"/>
    </row>
    <row r="7">
      <c r="A7" s="7">
        <v>3</v>
      </c>
      <c r="B7" s="18" t="s">
        <v>18</v>
      </c>
      <c r="C7" s="24" t="s">
        <v>23</v>
      </c>
      <c r="D7" s="15" t="s">
        <v>14</v>
      </c>
      <c r="E7" s="7">
        <v>1</v>
      </c>
      <c r="F7" s="19">
        <v>306</v>
      </c>
      <c r="G7" s="19">
        <v>337</v>
      </c>
      <c r="H7" s="19">
        <v>321</v>
      </c>
      <c r="I7" s="16">
        <f t="shared" si="0"/>
        <v>321.33333333333331</v>
      </c>
      <c r="J7" s="12">
        <f t="shared" si="1"/>
        <v>15.50268793897798</v>
      </c>
      <c r="K7" s="13">
        <f t="shared" si="2"/>
        <v>4.8244879478147241e-002</v>
      </c>
      <c r="L7" s="12">
        <f t="shared" si="3"/>
        <v>321.32999999999998</v>
      </c>
      <c r="M7" s="14">
        <f t="shared" si="4"/>
        <v>321.32999999999998</v>
      </c>
      <c r="N7" s="10"/>
      <c r="S7" s="11"/>
    </row>
    <row r="8">
      <c r="A8" s="7">
        <v>4</v>
      </c>
      <c r="B8" s="18" t="s">
        <v>19</v>
      </c>
      <c r="C8" s="24" t="s">
        <v>23</v>
      </c>
      <c r="D8" s="15" t="s">
        <v>14</v>
      </c>
      <c r="E8" s="7">
        <v>1</v>
      </c>
      <c r="F8" s="19">
        <v>367</v>
      </c>
      <c r="G8" s="19">
        <v>404</v>
      </c>
      <c r="H8" s="19">
        <v>385</v>
      </c>
      <c r="I8" s="16">
        <f t="shared" si="0"/>
        <v>385.33333333333331</v>
      </c>
      <c r="J8" s="12">
        <f t="shared" si="1"/>
        <v>18.502252115170556</v>
      </c>
      <c r="K8" s="13">
        <f t="shared" si="2"/>
        <v>4.8016225212380338e-002</v>
      </c>
      <c r="L8" s="12">
        <f t="shared" si="3"/>
        <v>385.32999999999998</v>
      </c>
      <c r="M8" s="14">
        <f t="shared" si="4"/>
        <v>385.32999999999998</v>
      </c>
      <c r="N8" s="10"/>
      <c r="S8" s="11"/>
    </row>
    <row r="9">
      <c r="A9" s="7">
        <v>5</v>
      </c>
      <c r="B9" s="22" t="s">
        <v>20</v>
      </c>
      <c r="C9" s="24" t="s">
        <v>22</v>
      </c>
      <c r="D9" s="15" t="s">
        <v>14</v>
      </c>
      <c r="E9" s="7">
        <v>1</v>
      </c>
      <c r="F9" s="19">
        <v>367</v>
      </c>
      <c r="G9" s="19">
        <v>404</v>
      </c>
      <c r="H9" s="19">
        <v>385</v>
      </c>
      <c r="I9" s="16">
        <f t="shared" si="0"/>
        <v>385.33333333333331</v>
      </c>
      <c r="J9" s="12">
        <f t="shared" si="1"/>
        <v>18.502252115170556</v>
      </c>
      <c r="K9" s="13">
        <f t="shared" si="2"/>
        <v>4.8016225212380338e-002</v>
      </c>
      <c r="L9" s="12">
        <f t="shared" si="3"/>
        <v>385.32999999999998</v>
      </c>
      <c r="M9" s="14">
        <f t="shared" si="4"/>
        <v>385.32999999999998</v>
      </c>
      <c r="N9" s="10"/>
      <c r="S9" s="11"/>
    </row>
    <row r="10">
      <c r="A10" s="21">
        <v>6</v>
      </c>
      <c r="B10" s="23" t="s">
        <v>25</v>
      </c>
      <c r="C10" s="25" t="s">
        <v>33</v>
      </c>
      <c r="D10" s="15" t="s">
        <v>14</v>
      </c>
      <c r="E10" s="7">
        <v>1</v>
      </c>
      <c r="F10" s="19">
        <v>364</v>
      </c>
      <c r="G10" s="19">
        <v>389</v>
      </c>
      <c r="H10" s="19">
        <v>396</v>
      </c>
      <c r="I10" s="16">
        <f t="shared" si="0"/>
        <v>383</v>
      </c>
      <c r="J10" s="12">
        <f t="shared" ref="J10:J17" si="5">STDEV(F10:H10)</f>
        <v>16.822603841260722</v>
      </c>
      <c r="K10" s="13">
        <f t="shared" ref="K10:K18" si="6">J10/I10</f>
        <v>4.3923247627312589e-002</v>
      </c>
      <c r="L10" s="12">
        <f t="shared" ref="L10:L18" si="7">ROUND(I10,2)</f>
        <v>383</v>
      </c>
      <c r="M10" s="14">
        <f t="shared" ref="M10:M18" si="8">E10*L10</f>
        <v>383</v>
      </c>
      <c r="N10" s="10"/>
      <c r="S10" s="11"/>
    </row>
    <row r="11">
      <c r="A11" s="21">
        <v>7</v>
      </c>
      <c r="B11" s="23" t="s">
        <v>26</v>
      </c>
      <c r="C11" s="25" t="s">
        <v>33</v>
      </c>
      <c r="D11" s="15" t="s">
        <v>14</v>
      </c>
      <c r="E11" s="7">
        <v>1</v>
      </c>
      <c r="F11" s="19">
        <v>354</v>
      </c>
      <c r="G11" s="19">
        <v>400</v>
      </c>
      <c r="H11" s="19">
        <v>372</v>
      </c>
      <c r="I11" s="16">
        <f t="shared" si="0"/>
        <v>375.33333333333331</v>
      </c>
      <c r="J11" s="12">
        <f t="shared" si="5"/>
        <v>23.180451534284948</v>
      </c>
      <c r="K11" s="13">
        <f t="shared" si="6"/>
        <v>6.1759639967011414e-002</v>
      </c>
      <c r="L11" s="12">
        <f t="shared" si="7"/>
        <v>375.32999999999998</v>
      </c>
      <c r="M11" s="14">
        <f t="shared" si="8"/>
        <v>375.32999999999998</v>
      </c>
      <c r="N11" s="10"/>
      <c r="S11" s="11"/>
    </row>
    <row r="12">
      <c r="A12" s="21">
        <v>8</v>
      </c>
      <c r="B12" s="23" t="s">
        <v>25</v>
      </c>
      <c r="C12" s="25" t="s">
        <v>33</v>
      </c>
      <c r="D12" s="15" t="s">
        <v>14</v>
      </c>
      <c r="E12" s="7">
        <v>1</v>
      </c>
      <c r="F12" s="19">
        <v>377</v>
      </c>
      <c r="G12" s="19">
        <v>415</v>
      </c>
      <c r="H12" s="19">
        <v>382</v>
      </c>
      <c r="I12" s="16">
        <f t="shared" si="0"/>
        <v>391.33333333333331</v>
      </c>
      <c r="J12" s="12">
        <f t="shared" si="5"/>
        <v>20.647840887931437</v>
      </c>
      <c r="K12" s="13">
        <f t="shared" si="6"/>
        <v>5.2762796136110998e-002</v>
      </c>
      <c r="L12" s="12">
        <f t="shared" si="7"/>
        <v>391.32999999999998</v>
      </c>
      <c r="M12" s="14">
        <f t="shared" si="8"/>
        <v>391.32999999999998</v>
      </c>
      <c r="N12" s="10"/>
      <c r="S12" s="11"/>
    </row>
    <row r="13">
      <c r="A13" s="21">
        <v>9</v>
      </c>
      <c r="B13" s="23" t="s">
        <v>27</v>
      </c>
      <c r="C13" s="25" t="s">
        <v>33</v>
      </c>
      <c r="D13" s="15" t="s">
        <v>14</v>
      </c>
      <c r="E13" s="7">
        <v>1</v>
      </c>
      <c r="F13" s="19">
        <v>431</v>
      </c>
      <c r="G13" s="19">
        <v>474</v>
      </c>
      <c r="H13" s="19">
        <v>453</v>
      </c>
      <c r="I13" s="16">
        <f t="shared" si="0"/>
        <v>452.66666666666669</v>
      </c>
      <c r="J13" s="12">
        <f t="shared" si="5"/>
        <v>21.501937897160182</v>
      </c>
      <c r="K13" s="13">
        <f t="shared" si="6"/>
        <v>4.7500599183711745e-002</v>
      </c>
      <c r="L13" s="12">
        <f t="shared" si="7"/>
        <v>452.67000000000002</v>
      </c>
      <c r="M13" s="14">
        <f t="shared" si="8"/>
        <v>452.67000000000002</v>
      </c>
      <c r="N13" s="10"/>
      <c r="S13" s="11"/>
    </row>
    <row r="14">
      <c r="A14" s="21">
        <v>10</v>
      </c>
      <c r="B14" s="23" t="s">
        <v>28</v>
      </c>
      <c r="C14" s="25" t="s">
        <v>33</v>
      </c>
      <c r="D14" s="15" t="s">
        <v>14</v>
      </c>
      <c r="E14" s="7">
        <v>1</v>
      </c>
      <c r="F14" s="19">
        <v>358</v>
      </c>
      <c r="G14" s="19">
        <v>394</v>
      </c>
      <c r="H14" s="19">
        <v>377</v>
      </c>
      <c r="I14" s="16">
        <f t="shared" si="0"/>
        <v>376.33333333333331</v>
      </c>
      <c r="J14" s="12">
        <f t="shared" si="5"/>
        <v>18.009256878986797</v>
      </c>
      <c r="K14" s="13">
        <f t="shared" si="6"/>
        <v>4.7854535550894944e-002</v>
      </c>
      <c r="L14" s="12">
        <f t="shared" si="7"/>
        <v>376.32999999999998</v>
      </c>
      <c r="M14" s="14">
        <f t="shared" si="8"/>
        <v>376.32999999999998</v>
      </c>
      <c r="N14" s="10"/>
      <c r="S14" s="11"/>
    </row>
    <row r="15">
      <c r="A15" s="21">
        <v>11</v>
      </c>
      <c r="B15" s="23" t="s">
        <v>29</v>
      </c>
      <c r="C15" s="25" t="s">
        <v>23</v>
      </c>
      <c r="D15" s="15" t="s">
        <v>14</v>
      </c>
      <c r="E15" s="7">
        <v>1</v>
      </c>
      <c r="F15" s="19">
        <v>358</v>
      </c>
      <c r="G15" s="19">
        <v>394</v>
      </c>
      <c r="H15" s="19">
        <v>376</v>
      </c>
      <c r="I15" s="16">
        <f t="shared" si="0"/>
        <v>376</v>
      </c>
      <c r="J15" s="12">
        <f t="shared" si="5"/>
        <v>18</v>
      </c>
      <c r="K15" s="13">
        <f t="shared" si="6"/>
        <v>4.7872340425531915e-002</v>
      </c>
      <c r="L15" s="12">
        <f t="shared" si="7"/>
        <v>376</v>
      </c>
      <c r="M15" s="14">
        <f t="shared" si="8"/>
        <v>376</v>
      </c>
      <c r="N15" s="10"/>
      <c r="S15" s="11"/>
    </row>
    <row r="16">
      <c r="A16" s="21">
        <v>12</v>
      </c>
      <c r="B16" s="23" t="s">
        <v>30</v>
      </c>
      <c r="C16" s="25" t="s">
        <v>23</v>
      </c>
      <c r="D16" s="15" t="s">
        <v>14</v>
      </c>
      <c r="E16" s="7">
        <v>1</v>
      </c>
      <c r="F16" s="19">
        <v>358</v>
      </c>
      <c r="G16" s="19">
        <v>394</v>
      </c>
      <c r="H16" s="19">
        <v>376</v>
      </c>
      <c r="I16" s="16">
        <f t="shared" si="0"/>
        <v>376</v>
      </c>
      <c r="J16" s="12">
        <f t="shared" si="5"/>
        <v>18</v>
      </c>
      <c r="K16" s="13">
        <f t="shared" si="6"/>
        <v>4.7872340425531915e-002</v>
      </c>
      <c r="L16" s="12">
        <f t="shared" si="7"/>
        <v>376</v>
      </c>
      <c r="M16" s="14">
        <f t="shared" si="8"/>
        <v>376</v>
      </c>
      <c r="N16" s="10"/>
      <c r="S16" s="11"/>
    </row>
    <row r="17">
      <c r="A17" s="21">
        <v>13</v>
      </c>
      <c r="B17" s="23" t="s">
        <v>31</v>
      </c>
      <c r="C17" s="25" t="s">
        <v>23</v>
      </c>
      <c r="D17" s="15" t="s">
        <v>14</v>
      </c>
      <c r="E17" s="7">
        <v>1</v>
      </c>
      <c r="F17" s="19">
        <v>651</v>
      </c>
      <c r="G17" s="19">
        <v>716</v>
      </c>
      <c r="H17" s="19">
        <v>684</v>
      </c>
      <c r="I17" s="16">
        <f t="shared" si="0"/>
        <v>683.66666666666663</v>
      </c>
      <c r="J17" s="12">
        <f t="shared" si="5"/>
        <v>32.501282025996041</v>
      </c>
      <c r="K17" s="13">
        <f t="shared" si="6"/>
        <v>4.7539661666498353e-002</v>
      </c>
      <c r="L17" s="12">
        <f t="shared" si="7"/>
        <v>683.66999999999996</v>
      </c>
      <c r="M17" s="14">
        <f t="shared" si="8"/>
        <v>683.66999999999996</v>
      </c>
      <c r="N17" s="10"/>
      <c r="S17" s="11"/>
    </row>
    <row r="18">
      <c r="A18" s="21">
        <v>14</v>
      </c>
      <c r="B18" s="23" t="s">
        <v>32</v>
      </c>
      <c r="C18" s="25" t="s">
        <v>23</v>
      </c>
      <c r="D18" s="15" t="s">
        <v>14</v>
      </c>
      <c r="E18" s="7">
        <v>1</v>
      </c>
      <c r="F18" s="19">
        <v>541</v>
      </c>
      <c r="G18" s="19">
        <v>595</v>
      </c>
      <c r="H18" s="19">
        <v>568</v>
      </c>
      <c r="I18" s="16">
        <f t="shared" si="0"/>
        <v>568</v>
      </c>
      <c r="J18" s="12">
        <f>STDEV(F18:H18)</f>
        <v>27</v>
      </c>
      <c r="K18" s="13">
        <f t="shared" si="6"/>
        <v>4.7535211267605633e-002</v>
      </c>
      <c r="L18" s="12">
        <f t="shared" si="7"/>
        <v>568</v>
      </c>
      <c r="M18" s="14">
        <f t="shared" si="8"/>
        <v>568</v>
      </c>
      <c r="N18" s="10"/>
      <c r="S18" s="11"/>
    </row>
    <row r="19">
      <c r="A19" s="17"/>
      <c r="B19" s="31" t="s">
        <v>24</v>
      </c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20">
        <f>SUM(M5:M18)</f>
        <v>5863.9899999999998</v>
      </c>
      <c r="N19" s="10"/>
      <c r="S19" s="11"/>
    </row>
    <row r="20" ht="119.65000000000001" customHeight="1">
      <c r="A20" s="29" t="s">
        <v>34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0"/>
      <c r="S20" s="11"/>
    </row>
  </sheetData>
  <mergeCells count="4">
    <mergeCell ref="F3:I3"/>
    <mergeCell ref="A20:M20"/>
    <mergeCell ref="K1:M1"/>
    <mergeCell ref="B19:L19"/>
  </mergeCells>
  <pageMargins left="0.35433070866141736" right="0.31496062992125984" top="0.98425196850393704" bottom="0.98425196850393704" header="0.51181102362204722" footer="0.51181102362204722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ONLYOFFICE/8.2.2.22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IGOR</cp:lastModifiedBy>
  <cp:revision>1</cp:revision>
  <dcterms:created xsi:type="dcterms:W3CDTF">2023-02-05T16:33:53Z</dcterms:created>
  <dcterms:modified xsi:type="dcterms:W3CDTF">2025-03-23T08:52:48Z</dcterms:modified>
</cp:coreProperties>
</file>