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4-1\Desktop\324\Закупки по 223 закону\Закупки\Лекарственные средства+2022+2023+24+25\2025 год ЛС\ЛС на АУКЦИОН\Акуцион ЛС\"/>
    </mc:Choice>
  </mc:AlternateContent>
  <bookViews>
    <workbookView xWindow="-120" yWindow="-120" windowWidth="29040" windowHeight="15840"/>
  </bookViews>
  <sheets>
    <sheet name="НМЦД" sheetId="1" r:id="rId1"/>
  </sheets>
  <definedNames>
    <definedName name="_xlnm._FilterDatabase" localSheetId="0" hidden="1">НМЦД!$A$4:$N$53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24" i="1"/>
  <c r="K32" i="1"/>
  <c r="K40" i="1"/>
  <c r="K48" i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J49" i="1"/>
  <c r="K49" i="1" s="1"/>
  <c r="J50" i="1"/>
  <c r="K50" i="1" s="1"/>
  <c r="J51" i="1"/>
  <c r="K51" i="1" s="1"/>
  <c r="J52" i="1"/>
  <c r="K52" i="1" s="1"/>
  <c r="J5" i="1"/>
  <c r="K5" i="1" s="1"/>
  <c r="M6" i="1" l="1"/>
  <c r="N6" i="1" s="1"/>
  <c r="M7" i="1"/>
  <c r="N7" i="1" s="1"/>
  <c r="M8" i="1"/>
  <c r="N8" i="1" s="1"/>
  <c r="M9" i="1"/>
  <c r="N9" i="1" s="1"/>
  <c r="M10" i="1"/>
  <c r="N10" i="1" s="1"/>
  <c r="L11" i="1"/>
  <c r="M12" i="1"/>
  <c r="N12" i="1" s="1"/>
  <c r="M13" i="1"/>
  <c r="N13" i="1" s="1"/>
  <c r="L14" i="1"/>
  <c r="L15" i="1"/>
  <c r="M16" i="1"/>
  <c r="N16" i="1" s="1"/>
  <c r="M17" i="1"/>
  <c r="N17" i="1" s="1"/>
  <c r="M18" i="1"/>
  <c r="N18" i="1" s="1"/>
  <c r="L19" i="1"/>
  <c r="L20" i="1"/>
  <c r="L21" i="1"/>
  <c r="M22" i="1"/>
  <c r="N22" i="1" s="1"/>
  <c r="M23" i="1"/>
  <c r="N23" i="1" s="1"/>
  <c r="M24" i="1"/>
  <c r="N24" i="1" s="1"/>
  <c r="L25" i="1"/>
  <c r="M26" i="1"/>
  <c r="N26" i="1" s="1"/>
  <c r="M27" i="1"/>
  <c r="N27" i="1" s="1"/>
  <c r="M28" i="1"/>
  <c r="N28" i="1" s="1"/>
  <c r="L29" i="1"/>
  <c r="M30" i="1"/>
  <c r="N30" i="1" s="1"/>
  <c r="L31" i="1"/>
  <c r="M32" i="1"/>
  <c r="N32" i="1" s="1"/>
  <c r="M33" i="1"/>
  <c r="N33" i="1" s="1"/>
  <c r="L34" i="1"/>
  <c r="M35" i="1"/>
  <c r="N35" i="1" s="1"/>
  <c r="L36" i="1"/>
  <c r="L37" i="1"/>
  <c r="M38" i="1"/>
  <c r="N38" i="1" s="1"/>
  <c r="L39" i="1"/>
  <c r="M40" i="1"/>
  <c r="N40" i="1" s="1"/>
  <c r="L41" i="1"/>
  <c r="M42" i="1"/>
  <c r="N42" i="1" s="1"/>
  <c r="M43" i="1"/>
  <c r="N43" i="1" s="1"/>
  <c r="M44" i="1"/>
  <c r="N44" i="1" s="1"/>
  <c r="L45" i="1"/>
  <c r="L46" i="1"/>
  <c r="L47" i="1"/>
  <c r="M48" i="1"/>
  <c r="N48" i="1" s="1"/>
  <c r="L49" i="1"/>
  <c r="M50" i="1"/>
  <c r="N50" i="1" s="1"/>
  <c r="L51" i="1"/>
  <c r="M52" i="1"/>
  <c r="N52" i="1" s="1"/>
  <c r="M5" i="1"/>
  <c r="N5" i="1" s="1"/>
  <c r="L17" i="1" l="1"/>
  <c r="L9" i="1"/>
  <c r="L52" i="1"/>
  <c r="M51" i="1"/>
  <c r="N51" i="1" s="1"/>
  <c r="L50" i="1"/>
  <c r="M49" i="1"/>
  <c r="N49" i="1" s="1"/>
  <c r="L48" i="1"/>
  <c r="M47" i="1"/>
  <c r="N47" i="1" s="1"/>
  <c r="M46" i="1"/>
  <c r="N46" i="1" s="1"/>
  <c r="M45" i="1"/>
  <c r="N45" i="1" s="1"/>
  <c r="L44" i="1"/>
  <c r="L43" i="1"/>
  <c r="L42" i="1"/>
  <c r="M41" i="1"/>
  <c r="N41" i="1" s="1"/>
  <c r="L40" i="1"/>
  <c r="M39" i="1"/>
  <c r="N39" i="1" s="1"/>
  <c r="L38" i="1"/>
  <c r="M37" i="1"/>
  <c r="N37" i="1" s="1"/>
  <c r="M36" i="1"/>
  <c r="N36" i="1" s="1"/>
  <c r="L35" i="1"/>
  <c r="M34" i="1"/>
  <c r="N34" i="1" s="1"/>
  <c r="L33" i="1"/>
  <c r="L32" i="1"/>
  <c r="M31" i="1"/>
  <c r="N31" i="1" s="1"/>
  <c r="L30" i="1"/>
  <c r="M29" i="1"/>
  <c r="N29" i="1" s="1"/>
  <c r="L28" i="1"/>
  <c r="L27" i="1"/>
  <c r="L26" i="1"/>
  <c r="M25" i="1"/>
  <c r="N25" i="1" s="1"/>
  <c r="L24" i="1"/>
  <c r="L23" i="1"/>
  <c r="L22" i="1"/>
  <c r="M21" i="1"/>
  <c r="N21" i="1" s="1"/>
  <c r="M20" i="1"/>
  <c r="N20" i="1" s="1"/>
  <c r="M19" i="1"/>
  <c r="N19" i="1" s="1"/>
  <c r="L18" i="1"/>
  <c r="L16" i="1"/>
  <c r="M15" i="1"/>
  <c r="N15" i="1" s="1"/>
  <c r="M14" i="1"/>
  <c r="N14" i="1" s="1"/>
  <c r="L13" i="1"/>
  <c r="L12" i="1"/>
  <c r="M11" i="1"/>
  <c r="N11" i="1" s="1"/>
  <c r="L10" i="1"/>
  <c r="L8" i="1"/>
  <c r="L7" i="1"/>
  <c r="L6" i="1"/>
  <c r="L5" i="1"/>
  <c r="N53" i="1" l="1"/>
  <c r="J55" i="1" s="1"/>
  <c r="N55" i="1" s="1"/>
</calcChain>
</file>

<file path=xl/sharedStrings.xml><?xml version="1.0" encoding="utf-8"?>
<sst xmlns="http://schemas.openxmlformats.org/spreadsheetml/2006/main" count="166" uniqueCount="75">
  <si>
    <t>№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</si>
  <si>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</si>
  <si>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</si>
  <si>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</si>
  <si>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</si>
  <si>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</si>
  <si>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</si>
  <si>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</si>
  <si>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</si>
  <si>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</si>
  <si>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</si>
  <si>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</si>
  <si>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</si>
  <si>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2
к аукциону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</si>
  <si>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</si>
  <si>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</si>
  <si>
    <t>в соответствии с ТЗ</t>
  </si>
  <si>
    <t>Азитромицин капсулы 250мг №6</t>
  </si>
  <si>
    <t>Амброксол сироп 3мг/мл 100мл</t>
  </si>
  <si>
    <t>Амброксол раствор 7,5мг/мл 40 мл</t>
  </si>
  <si>
    <t>Амоксициллин+клавулановая кислота  таб.250 мг+62,5 мг №20</t>
  </si>
  <si>
    <r>
      <t>Амоксициллин 500мг</t>
    </r>
    <r>
      <rPr>
        <i/>
        <sz val="12"/>
        <rFont val="Times New Roman"/>
        <family val="1"/>
        <charset val="204"/>
      </rPr>
      <t xml:space="preserve"> 10шт/уп </t>
    </r>
    <r>
      <rPr>
        <sz val="12"/>
        <rFont val="Times New Roman"/>
        <family val="1"/>
        <charset val="204"/>
      </rPr>
      <t xml:space="preserve">  диспергируемый</t>
    </r>
  </si>
  <si>
    <t>Будесонид+формотерол порошок д/ингал. 4,5+80 мкг/д 60доз</t>
  </si>
  <si>
    <t xml:space="preserve"> Будесонид , суспенз. 0,25мг/мл, 2мл №20</t>
  </si>
  <si>
    <t xml:space="preserve"> Будесонид , суспенз. 0,5мг/мл, 2мл №20</t>
  </si>
  <si>
    <t xml:space="preserve"> Водорода пероксид 3% 100,0</t>
  </si>
  <si>
    <t>Вода для иньекций  10мл № 10</t>
  </si>
  <si>
    <t>Декстроза+Калия хлорид+Натрия хлорид+Натрия цитрат  пор/для приг. 18,9г №20</t>
  </si>
  <si>
    <t>Декстроза р-р д/инъек. 40% 10мл №10</t>
  </si>
  <si>
    <t>Дротаверин 2% 2,0 мл  № 10 раствор для иньекций</t>
  </si>
  <si>
    <t>Зидовудин 300мг+ламивудин 150мг или Долутегравир 50мг (ВИЧ)</t>
  </si>
  <si>
    <t>Интерферон альфа-2b суппозитории ректальные 150000 МЕ №10</t>
  </si>
  <si>
    <t>Ипратропия бромид+фентерол р-р д/ингаляций 20мл</t>
  </si>
  <si>
    <t>Ибупрофен  200 мг №20 таб.</t>
  </si>
  <si>
    <t>Ибупрофен  суспензия 100 мг/5 мл 100 мл</t>
  </si>
  <si>
    <t>Калия хлорид+Натрия ацетат+Натрия хлорид, 400мл</t>
  </si>
  <si>
    <t>Ксилометазолин капли назальные 0,05% 10мл №1</t>
  </si>
  <si>
    <t>Ксилометазолин капли назальные 0,1% 10мл №1</t>
  </si>
  <si>
    <t>Лактулоза сироп 667мг/мл,200мл</t>
  </si>
  <si>
    <t>Лидокаин р-р д/ин. 2% 2 мл №10</t>
  </si>
  <si>
    <t>Панкреатин таб. 25ед №20</t>
  </si>
  <si>
    <t>Парацетамол суспензия 120мг/5мл</t>
  </si>
  <si>
    <t>Парацетамол  суппозитории ректальные 250 мг № 10</t>
  </si>
  <si>
    <t>Парацетамол  суппозитории ректальные 50 мг № 10</t>
  </si>
  <si>
    <t>Парацетамол суппозитории ректальные 100 мг №10</t>
  </si>
  <si>
    <t>Повидон-йод 10% 30 мл раствор для наружного применения</t>
  </si>
  <si>
    <t>Преднизолон р-р д/ин. 30мг/мл, 1мл №3</t>
  </si>
  <si>
    <t>Сальбутамол аэроз д/ингал. Доз.0,1 мг/доза 12 мл бал.аэроз.</t>
  </si>
  <si>
    <t>Сальметерол+флутиказон пор. д/ингал. 50 мкг+250 мкг 60 доз</t>
  </si>
  <si>
    <t>Смектит диоктаэдрический пор. д/приг. Суспенз. 3г №30</t>
  </si>
  <si>
    <t>Урсодезоксихолевая кислота 250 мг 5 мл сусп.</t>
  </si>
  <si>
    <t>Урсодезоксихолевая кислота 250 мг №50 кап.</t>
  </si>
  <si>
    <t>Хлоргексидин биглюконат  д/наруж. прим. 0,05 % 100мл</t>
  </si>
  <si>
    <t xml:space="preserve">Цетиризин ,таб.10мг №10 </t>
  </si>
  <si>
    <t>Цетиризин капли 10 мг/мл 20мл №1</t>
  </si>
  <si>
    <t>Цефтриаксон 1 г пор. для пригот. р-ра д/ин.</t>
  </si>
  <si>
    <t>упак.</t>
  </si>
  <si>
    <t>фл.</t>
  </si>
  <si>
    <t>уп</t>
  </si>
  <si>
    <t>флакон</t>
  </si>
  <si>
    <t>фл</t>
  </si>
  <si>
    <t>Коммерческое предложение от 25.03.2025 б/н</t>
  </si>
  <si>
    <t>Коммерческое предложение от 25.03.2025 №635</t>
  </si>
  <si>
    <t>ГРпредельных отпускных цен производителей на лекарственные препараты,_x000D_
включенные в перечень ЖНВЛП_x000D_
(по состоянию на 27.03.2025) (ЧО)</t>
  </si>
  <si>
    <t xml:space="preserve">МНН (Международное непатентованное наименование)
</t>
  </si>
  <si>
    <r>
      <t xml:space="preserve">Азитромицин </t>
    </r>
    <r>
      <rPr>
        <sz val="12"/>
        <color rgb="FFFF0000"/>
        <rFont val="Times New Roman"/>
        <family val="1"/>
        <charset val="204"/>
      </rPr>
      <t>таблетки</t>
    </r>
    <r>
      <rPr>
        <sz val="12"/>
        <rFont val="Times New Roman"/>
        <family val="1"/>
        <charset val="204"/>
      </rPr>
      <t xml:space="preserve"> 500мг №3 </t>
    </r>
  </si>
  <si>
    <t xml:space="preserve">Ацикловир таб. 200 мг №20 </t>
  </si>
  <si>
    <t>ГлюкаГен Гипокит 1мг лиофилизат для приготовления раствора для инъекций</t>
  </si>
  <si>
    <t>Доксициклин 100мгр*10 таб диспер</t>
  </si>
  <si>
    <t xml:space="preserve">Дротаверин таблетки 40 мг №50 </t>
  </si>
  <si>
    <t>Лидокаин спрэй для местного применения 4,6мг/доза</t>
  </si>
  <si>
    <t xml:space="preserve">Прокаин р-р д/и 0,5 % 5мл №10 </t>
  </si>
  <si>
    <t>Ципрофлоксацин 500мгр*10тб</t>
  </si>
  <si>
    <t>Средняя арифметическая цена за единицу    или предельно-отпускная цена, если ниже КП руб.</t>
  </si>
  <si>
    <t>Висмута трикалия дицитрат таб. 120 мг №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</si>
</sst>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43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3" xfId="0" applyFont="1" applyFill="1" applyBorder="1" applyAlignment="1">
      <alignment horizontal="center" vertical="top"/>
    </xf>
    <xf numFmtId="3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3" fontId="7" fillId="2" borderId="4" xfId="0" applyNumberFormat="1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3" fontId="7" fillId="2" borderId="5" xfId="0" applyNumberFormat="1" applyFont="1" applyFill="1" applyBorder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wrapText="1"/>
    </xf>
    <xf numFmtId="0" fontId="2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1476374</xdr:rowOff>
    </xdr:from>
    <xdr:to>
      <xdr:col>11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169208</xdr:colOff>
      <xdr:row>3</xdr:row>
      <xdr:rowOff>1266265</xdr:rowOff>
    </xdr:from>
    <xdr:to>
      <xdr:col>10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BreakPreview" topLeftCell="A28" zoomScale="60" zoomScaleNormal="100" workbookViewId="0">
      <selection activeCell="D51" sqref="D51"/>
    </sheetView>
  </sheetViews>
  <sheetFormatPr defaultColWidth="9.140625" defaultRowHeight="12.75" x14ac:dyDescent="0.2"/>
  <cols>
    <col min="1" max="1" width="5.7109375" style="1" customWidth="1"/>
    <col min="2" max="2" width="31" style="33" bestFit="1" customWidth="1"/>
    <col min="3" max="3" width="20.5703125" style="1" customWidth="1"/>
    <col min="4" max="4" width="5.85546875" style="1" customWidth="1"/>
    <col min="5" max="5" width="8.85546875" style="1" customWidth="1"/>
    <col min="6" max="6" width="15.5703125" style="1" customWidth="1"/>
    <col min="7" max="7" width="16.28515625" style="1" customWidth="1"/>
    <col min="8" max="8" width="15.85546875" style="1" customWidth="1"/>
    <col min="9" max="9" width="18.28515625" style="1" customWidth="1"/>
    <col min="10" max="10" width="18.140625" style="1" bestFit="1" customWidth="1"/>
    <col min="11" max="11" width="13.5703125" style="1" bestFit="1" customWidth="1"/>
    <col min="12" max="12" width="10.28515625" style="1" bestFit="1" customWidth="1"/>
    <col min="13" max="13" width="11.28515625" style="1" bestFit="1" customWidth="1"/>
    <col min="14" max="14" width="16.28515625" style="1" bestFit="1" customWidth="1"/>
    <col min="15" max="16384" width="9.140625" style="1"/>
  </cols>
  <sheetData>
    <row r="1" spans="1:14" ht="53.25" customHeight="1" x14ac:dyDescent="0.2">
      <c r="J1" s="47" t="s">
        <v>13</v>
      </c>
      <c r="K1" s="47"/>
      <c r="L1" s="47"/>
      <c r="M1" s="47"/>
      <c r="N1" s="47"/>
    </row>
    <row r="2" spans="1:14" ht="15.75" x14ac:dyDescent="0.2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58.5" customHeight="1" x14ac:dyDescent="0.2">
      <c r="A3" s="49" t="s">
        <v>0</v>
      </c>
      <c r="B3" s="50" t="s">
        <v>64</v>
      </c>
      <c r="C3" s="49" t="s">
        <v>1</v>
      </c>
      <c r="D3" s="49" t="s">
        <v>2</v>
      </c>
      <c r="E3" s="49" t="s">
        <v>3</v>
      </c>
      <c r="F3" s="49" t="s">
        <v>4</v>
      </c>
      <c r="G3" s="49"/>
      <c r="H3" s="49"/>
      <c r="I3" s="53" t="s">
        <v>63</v>
      </c>
      <c r="J3" s="51" t="s">
        <v>5</v>
      </c>
      <c r="K3" s="51"/>
      <c r="L3" s="51"/>
      <c r="M3" s="52" t="s">
        <v>6</v>
      </c>
      <c r="N3" s="52"/>
    </row>
    <row r="4" spans="1:14" ht="195.75" customHeight="1" x14ac:dyDescent="0.2">
      <c r="A4" s="49"/>
      <c r="B4" s="49"/>
      <c r="C4" s="49"/>
      <c r="D4" s="49"/>
      <c r="E4" s="49"/>
      <c r="F4" s="35" t="s">
        <v>61</v>
      </c>
      <c r="G4" s="35" t="s">
        <v>62</v>
      </c>
      <c r="H4" s="35" t="s">
        <v>61</v>
      </c>
      <c r="I4" s="54"/>
      <c r="J4" s="2" t="s">
        <v>7</v>
      </c>
      <c r="K4" s="2" t="s">
        <v>8</v>
      </c>
      <c r="L4" s="2" t="s">
        <v>9</v>
      </c>
      <c r="M4" s="3" t="s">
        <v>73</v>
      </c>
      <c r="N4" s="3" t="s">
        <v>10</v>
      </c>
    </row>
    <row r="5" spans="1:14" ht="31.5" x14ac:dyDescent="0.2">
      <c r="A5" s="39">
        <v>1</v>
      </c>
      <c r="B5" s="23" t="s">
        <v>17</v>
      </c>
      <c r="C5" s="18" t="s">
        <v>16</v>
      </c>
      <c r="D5" s="25" t="s">
        <v>56</v>
      </c>
      <c r="E5" s="26">
        <v>10</v>
      </c>
      <c r="F5" s="20">
        <v>71.98</v>
      </c>
      <c r="G5" s="20">
        <v>71.989999999999995</v>
      </c>
      <c r="H5" s="20">
        <v>71.989999999999995</v>
      </c>
      <c r="I5" s="19">
        <v>64.8</v>
      </c>
      <c r="J5" s="6">
        <f>AVERAGE(F5:I5)</f>
        <v>70.19</v>
      </c>
      <c r="K5" s="7">
        <f>SQRT(((SUM((POWER(H5-J5,2)),(POWER(G5-J5,2)),(POWER(F5-J5,2)))/(COLUMNS(F5:I5)-1))))</f>
        <v>1.796672850947922</v>
      </c>
      <c r="L5" s="7">
        <f t="shared" ref="L5:L52" si="0">K5/J5*100</f>
        <v>2.5597276691094484</v>
      </c>
      <c r="M5" s="8">
        <f t="shared" ref="M5:M52" si="1">J5</f>
        <v>70.19</v>
      </c>
      <c r="N5" s="8">
        <f t="shared" ref="N5:N52" si="2">M5*E5</f>
        <v>701.9</v>
      </c>
    </row>
    <row r="6" spans="1:14" ht="31.5" x14ac:dyDescent="0.2">
      <c r="A6" s="39">
        <v>2</v>
      </c>
      <c r="B6" s="40" t="s">
        <v>65</v>
      </c>
      <c r="C6" s="18" t="s">
        <v>16</v>
      </c>
      <c r="D6" s="25" t="s">
        <v>56</v>
      </c>
      <c r="E6" s="26">
        <v>10</v>
      </c>
      <c r="F6" s="20">
        <v>64.599999999999994</v>
      </c>
      <c r="G6" s="20">
        <v>64.8</v>
      </c>
      <c r="H6" s="20">
        <v>64.8</v>
      </c>
      <c r="I6" s="19">
        <v>96.23</v>
      </c>
      <c r="J6" s="6">
        <f t="shared" ref="J6:J52" si="3">AVERAGE(F6:I6)</f>
        <v>72.607500000000002</v>
      </c>
      <c r="K6" s="7">
        <f t="shared" ref="K6:K52" si="4">SQRT(((SUM((POWER(H6-J6,2)),(POWER(G6-J6,2)),(POWER(F6-J6,2)))/(COLUMNS(F6:I6)-1))))</f>
        <v>7.8747310800644756</v>
      </c>
      <c r="L6" s="7">
        <f t="shared" si="0"/>
        <v>10.845616609943153</v>
      </c>
      <c r="M6" s="8">
        <f t="shared" si="1"/>
        <v>72.607500000000002</v>
      </c>
      <c r="N6" s="8">
        <f t="shared" si="2"/>
        <v>726.07500000000005</v>
      </c>
    </row>
    <row r="7" spans="1:14" ht="31.5" x14ac:dyDescent="0.2">
      <c r="A7" s="39">
        <v>3</v>
      </c>
      <c r="B7" s="22" t="s">
        <v>18</v>
      </c>
      <c r="C7" s="18" t="s">
        <v>16</v>
      </c>
      <c r="D7" s="25" t="s">
        <v>56</v>
      </c>
      <c r="E7" s="26">
        <v>50</v>
      </c>
      <c r="F7" s="20">
        <v>58</v>
      </c>
      <c r="G7" s="20">
        <v>58</v>
      </c>
      <c r="H7" s="20">
        <v>58</v>
      </c>
      <c r="I7" s="19">
        <v>66.5</v>
      </c>
      <c r="J7" s="6">
        <f t="shared" si="3"/>
        <v>60.125</v>
      </c>
      <c r="K7" s="7">
        <f t="shared" si="4"/>
        <v>2.125</v>
      </c>
      <c r="L7" s="7">
        <f t="shared" si="0"/>
        <v>3.5343035343035343</v>
      </c>
      <c r="M7" s="8">
        <f t="shared" si="1"/>
        <v>60.125</v>
      </c>
      <c r="N7" s="8">
        <f t="shared" si="2"/>
        <v>3006.25</v>
      </c>
    </row>
    <row r="8" spans="1:14" ht="31.5" x14ac:dyDescent="0.2">
      <c r="A8" s="39">
        <v>4</v>
      </c>
      <c r="B8" s="22" t="s">
        <v>19</v>
      </c>
      <c r="C8" s="18" t="s">
        <v>16</v>
      </c>
      <c r="D8" s="25" t="s">
        <v>56</v>
      </c>
      <c r="E8" s="26">
        <v>500</v>
      </c>
      <c r="F8" s="20">
        <v>120</v>
      </c>
      <c r="G8" s="20">
        <v>120</v>
      </c>
      <c r="H8" s="20">
        <v>120</v>
      </c>
      <c r="I8" s="19">
        <v>102.67</v>
      </c>
      <c r="J8" s="6">
        <f t="shared" si="3"/>
        <v>115.6675</v>
      </c>
      <c r="K8" s="7">
        <f t="shared" si="4"/>
        <v>4.332499999999996</v>
      </c>
      <c r="L8" s="7">
        <f t="shared" si="0"/>
        <v>3.7456502474765991</v>
      </c>
      <c r="M8" s="8">
        <f t="shared" si="1"/>
        <v>115.6675</v>
      </c>
      <c r="N8" s="8">
        <f t="shared" si="2"/>
        <v>57833.75</v>
      </c>
    </row>
    <row r="9" spans="1:14" ht="47.25" x14ac:dyDescent="0.2">
      <c r="A9" s="39">
        <v>5</v>
      </c>
      <c r="B9" s="23" t="s">
        <v>20</v>
      </c>
      <c r="C9" s="18" t="s">
        <v>16</v>
      </c>
      <c r="D9" s="25" t="s">
        <v>56</v>
      </c>
      <c r="E9" s="26">
        <v>200</v>
      </c>
      <c r="F9" s="20">
        <v>221</v>
      </c>
      <c r="G9" s="20">
        <v>221</v>
      </c>
      <c r="H9" s="20">
        <v>221</v>
      </c>
      <c r="I9" s="19">
        <v>221.35</v>
      </c>
      <c r="J9" s="6">
        <f t="shared" si="3"/>
        <v>221.08750000000001</v>
      </c>
      <c r="K9" s="7">
        <f t="shared" si="4"/>
        <v>8.7500000000005684E-2</v>
      </c>
      <c r="L9" s="7">
        <f t="shared" si="0"/>
        <v>3.9577090518462456E-2</v>
      </c>
      <c r="M9" s="8">
        <f t="shared" si="1"/>
        <v>221.08750000000001</v>
      </c>
      <c r="N9" s="8">
        <f t="shared" si="2"/>
        <v>44217.5</v>
      </c>
    </row>
    <row r="10" spans="1:14" ht="31.5" x14ac:dyDescent="0.2">
      <c r="A10" s="39">
        <v>6</v>
      </c>
      <c r="B10" s="23" t="s">
        <v>21</v>
      </c>
      <c r="C10" s="18" t="s">
        <v>16</v>
      </c>
      <c r="D10" s="25" t="s">
        <v>56</v>
      </c>
      <c r="E10" s="26">
        <v>200</v>
      </c>
      <c r="F10" s="41">
        <v>347</v>
      </c>
      <c r="G10" s="41">
        <v>347</v>
      </c>
      <c r="H10" s="20">
        <v>347</v>
      </c>
      <c r="I10" s="19">
        <v>347.01</v>
      </c>
      <c r="J10" s="6">
        <f t="shared" si="3"/>
        <v>347.0025</v>
      </c>
      <c r="K10" s="7">
        <f t="shared" si="4"/>
        <v>2.4999999999977263E-3</v>
      </c>
      <c r="L10" s="7">
        <f t="shared" si="0"/>
        <v>7.2045590449571005E-4</v>
      </c>
      <c r="M10" s="8">
        <f t="shared" si="1"/>
        <v>347.0025</v>
      </c>
      <c r="N10" s="8">
        <f t="shared" si="2"/>
        <v>69400.5</v>
      </c>
    </row>
    <row r="11" spans="1:14" ht="31.5" x14ac:dyDescent="0.2">
      <c r="A11" s="39">
        <v>7</v>
      </c>
      <c r="B11" s="40" t="s">
        <v>66</v>
      </c>
      <c r="C11" s="18" t="s">
        <v>16</v>
      </c>
      <c r="D11" s="25" t="s">
        <v>56</v>
      </c>
      <c r="E11" s="26">
        <v>5</v>
      </c>
      <c r="F11" s="20">
        <v>73.78</v>
      </c>
      <c r="G11" s="20">
        <v>73.790000000000006</v>
      </c>
      <c r="H11" s="20">
        <v>73</v>
      </c>
      <c r="I11" s="19">
        <v>95.47</v>
      </c>
      <c r="J11" s="6">
        <f t="shared" si="3"/>
        <v>79.009999999999991</v>
      </c>
      <c r="K11" s="7">
        <f t="shared" si="4"/>
        <v>5.499133265039732</v>
      </c>
      <c r="L11" s="7">
        <f t="shared" si="0"/>
        <v>6.9600471649661211</v>
      </c>
      <c r="M11" s="8">
        <f t="shared" si="1"/>
        <v>79.009999999999991</v>
      </c>
      <c r="N11" s="8">
        <f t="shared" si="2"/>
        <v>395.04999999999995</v>
      </c>
    </row>
    <row r="12" spans="1:14" ht="47.25" x14ac:dyDescent="0.2">
      <c r="A12" s="39">
        <v>8</v>
      </c>
      <c r="B12" s="22" t="s">
        <v>22</v>
      </c>
      <c r="C12" s="18" t="s">
        <v>16</v>
      </c>
      <c r="D12" s="27" t="s">
        <v>56</v>
      </c>
      <c r="E12" s="26">
        <v>2</v>
      </c>
      <c r="F12" s="20">
        <v>1116</v>
      </c>
      <c r="G12" s="20">
        <v>1118</v>
      </c>
      <c r="H12" s="20">
        <v>1118</v>
      </c>
      <c r="I12" s="19">
        <v>1118.81</v>
      </c>
      <c r="J12" s="6">
        <f t="shared" si="3"/>
        <v>1117.7024999999999</v>
      </c>
      <c r="K12" s="7">
        <f t="shared" si="4"/>
        <v>1.0125082304191766</v>
      </c>
      <c r="L12" s="7">
        <f t="shared" si="0"/>
        <v>9.0588348010242153E-2</v>
      </c>
      <c r="M12" s="8">
        <f t="shared" si="1"/>
        <v>1117.7024999999999</v>
      </c>
      <c r="N12" s="8">
        <f t="shared" si="2"/>
        <v>2235.4049999999997</v>
      </c>
    </row>
    <row r="13" spans="1:14" ht="31.5" x14ac:dyDescent="0.2">
      <c r="A13" s="39">
        <v>9</v>
      </c>
      <c r="B13" s="23" t="s">
        <v>23</v>
      </c>
      <c r="C13" s="18" t="s">
        <v>16</v>
      </c>
      <c r="D13" s="25" t="s">
        <v>56</v>
      </c>
      <c r="E13" s="26">
        <v>50</v>
      </c>
      <c r="F13" s="20">
        <v>579</v>
      </c>
      <c r="G13" s="20">
        <v>579</v>
      </c>
      <c r="H13" s="20">
        <v>579</v>
      </c>
      <c r="I13" s="19">
        <v>589.37</v>
      </c>
      <c r="J13" s="6">
        <f t="shared" si="3"/>
        <v>581.59249999999997</v>
      </c>
      <c r="K13" s="7">
        <f t="shared" si="4"/>
        <v>2.5924999999999727</v>
      </c>
      <c r="L13" s="7">
        <f t="shared" si="0"/>
        <v>0.44575884317627429</v>
      </c>
      <c r="M13" s="8">
        <f t="shared" si="1"/>
        <v>581.59249999999997</v>
      </c>
      <c r="N13" s="8">
        <f t="shared" si="2"/>
        <v>29079.625</v>
      </c>
    </row>
    <row r="14" spans="1:14" ht="31.5" x14ac:dyDescent="0.2">
      <c r="A14" s="39">
        <v>10</v>
      </c>
      <c r="B14" s="23" t="s">
        <v>24</v>
      </c>
      <c r="C14" s="18" t="s">
        <v>16</v>
      </c>
      <c r="D14" s="25" t="s">
        <v>56</v>
      </c>
      <c r="E14" s="26">
        <v>50</v>
      </c>
      <c r="F14" s="20">
        <v>883</v>
      </c>
      <c r="G14" s="20">
        <v>883</v>
      </c>
      <c r="H14" s="20">
        <v>882</v>
      </c>
      <c r="I14" s="19">
        <v>883.64</v>
      </c>
      <c r="J14" s="6">
        <f t="shared" si="3"/>
        <v>882.91</v>
      </c>
      <c r="K14" s="7">
        <f t="shared" si="4"/>
        <v>0.530502906055488</v>
      </c>
      <c r="L14" s="7">
        <f t="shared" si="0"/>
        <v>6.0085728562989216E-2</v>
      </c>
      <c r="M14" s="8">
        <f t="shared" si="1"/>
        <v>882.91</v>
      </c>
      <c r="N14" s="8">
        <f t="shared" si="2"/>
        <v>44145.5</v>
      </c>
    </row>
    <row r="15" spans="1:14" ht="31.5" x14ac:dyDescent="0.2">
      <c r="A15" s="39">
        <v>11</v>
      </c>
      <c r="B15" s="43" t="s">
        <v>74</v>
      </c>
      <c r="C15" s="18" t="s">
        <v>16</v>
      </c>
      <c r="D15" s="25" t="s">
        <v>56</v>
      </c>
      <c r="E15" s="26">
        <v>20</v>
      </c>
      <c r="F15" s="20">
        <v>800.26</v>
      </c>
      <c r="G15" s="20">
        <v>800.26</v>
      </c>
      <c r="H15" s="20">
        <v>800.1</v>
      </c>
      <c r="I15" s="19"/>
      <c r="J15" s="6">
        <f t="shared" si="3"/>
        <v>800.20666666666659</v>
      </c>
      <c r="K15" s="7">
        <f t="shared" si="4"/>
        <v>7.5424723326550064E-2</v>
      </c>
      <c r="L15" s="7">
        <f t="shared" si="0"/>
        <v>9.4256554548262615E-3</v>
      </c>
      <c r="M15" s="8">
        <f t="shared" si="1"/>
        <v>800.20666666666659</v>
      </c>
      <c r="N15" s="8">
        <f t="shared" si="2"/>
        <v>16004.133333333331</v>
      </c>
    </row>
    <row r="16" spans="1:14" ht="31.5" x14ac:dyDescent="0.2">
      <c r="A16" s="39">
        <v>12</v>
      </c>
      <c r="B16" s="23" t="s">
        <v>25</v>
      </c>
      <c r="C16" s="18" t="s">
        <v>16</v>
      </c>
      <c r="D16" s="28" t="s">
        <v>57</v>
      </c>
      <c r="E16" s="29">
        <v>200</v>
      </c>
      <c r="F16" s="20">
        <v>15</v>
      </c>
      <c r="G16" s="20">
        <v>15</v>
      </c>
      <c r="H16" s="20">
        <v>15</v>
      </c>
      <c r="I16" s="19">
        <v>15.81</v>
      </c>
      <c r="J16" s="6">
        <f t="shared" si="3"/>
        <v>15.202500000000001</v>
      </c>
      <c r="K16" s="7">
        <f t="shared" si="4"/>
        <v>0.20250000000000057</v>
      </c>
      <c r="L16" s="7">
        <f t="shared" si="0"/>
        <v>1.3320177602368068</v>
      </c>
      <c r="M16" s="8">
        <f t="shared" si="1"/>
        <v>15.202500000000001</v>
      </c>
      <c r="N16" s="8">
        <f t="shared" si="2"/>
        <v>3040.5</v>
      </c>
    </row>
    <row r="17" spans="1:14" ht="31.5" x14ac:dyDescent="0.2">
      <c r="A17" s="39">
        <v>13</v>
      </c>
      <c r="B17" s="23" t="s">
        <v>26</v>
      </c>
      <c r="C17" s="18" t="s">
        <v>16</v>
      </c>
      <c r="D17" s="25" t="s">
        <v>56</v>
      </c>
      <c r="E17" s="26">
        <v>90</v>
      </c>
      <c r="F17" s="37">
        <v>105</v>
      </c>
      <c r="G17" s="20">
        <v>105</v>
      </c>
      <c r="H17" s="20">
        <v>105</v>
      </c>
      <c r="I17" s="19">
        <v>106.87</v>
      </c>
      <c r="J17" s="6">
        <f t="shared" si="3"/>
        <v>105.4675</v>
      </c>
      <c r="K17" s="7">
        <f t="shared" si="4"/>
        <v>0.46750000000000108</v>
      </c>
      <c r="L17" s="7">
        <f t="shared" si="0"/>
        <v>0.44326451276459672</v>
      </c>
      <c r="M17" s="8">
        <f t="shared" si="1"/>
        <v>105.4675</v>
      </c>
      <c r="N17" s="8">
        <f t="shared" si="2"/>
        <v>9492.0750000000007</v>
      </c>
    </row>
    <row r="18" spans="1:14" ht="63" x14ac:dyDescent="0.2">
      <c r="A18" s="39">
        <v>14</v>
      </c>
      <c r="B18" s="42" t="s">
        <v>67</v>
      </c>
      <c r="C18" s="18" t="s">
        <v>16</v>
      </c>
      <c r="D18" s="30" t="s">
        <v>56</v>
      </c>
      <c r="E18" s="26">
        <v>2</v>
      </c>
      <c r="F18" s="20">
        <v>719.54</v>
      </c>
      <c r="G18" s="20">
        <v>719.99</v>
      </c>
      <c r="H18" s="20">
        <v>745</v>
      </c>
      <c r="I18" s="19">
        <v>745.89</v>
      </c>
      <c r="J18" s="6">
        <f t="shared" si="3"/>
        <v>732.6049999999999</v>
      </c>
      <c r="K18" s="7">
        <f t="shared" si="4"/>
        <v>12.694729549436362</v>
      </c>
      <c r="L18" s="7">
        <f t="shared" si="0"/>
        <v>1.7328204898187105</v>
      </c>
      <c r="M18" s="8">
        <f t="shared" si="1"/>
        <v>732.6049999999999</v>
      </c>
      <c r="N18" s="8">
        <f t="shared" si="2"/>
        <v>1465.2099999999998</v>
      </c>
    </row>
    <row r="19" spans="1:14" ht="63" x14ac:dyDescent="0.2">
      <c r="A19" s="39">
        <v>15</v>
      </c>
      <c r="B19" s="24" t="s">
        <v>27</v>
      </c>
      <c r="C19" s="18" t="s">
        <v>16</v>
      </c>
      <c r="D19" s="27" t="s">
        <v>56</v>
      </c>
      <c r="E19" s="26">
        <v>6</v>
      </c>
      <c r="F19" s="20">
        <v>752</v>
      </c>
      <c r="G19" s="20">
        <v>752</v>
      </c>
      <c r="H19" s="20">
        <v>752</v>
      </c>
      <c r="I19" s="19">
        <v>752.64</v>
      </c>
      <c r="J19" s="6">
        <f t="shared" si="3"/>
        <v>752.16</v>
      </c>
      <c r="K19" s="7">
        <f t="shared" si="4"/>
        <v>0.15999999999996817</v>
      </c>
      <c r="L19" s="7">
        <f t="shared" si="0"/>
        <v>2.1272069772384623E-2</v>
      </c>
      <c r="M19" s="8">
        <f t="shared" si="1"/>
        <v>752.16</v>
      </c>
      <c r="N19" s="8">
        <f t="shared" si="2"/>
        <v>4512.96</v>
      </c>
    </row>
    <row r="20" spans="1:14" ht="31.5" x14ac:dyDescent="0.2">
      <c r="A20" s="39">
        <v>16</v>
      </c>
      <c r="B20" s="24" t="s">
        <v>28</v>
      </c>
      <c r="C20" s="18" t="s">
        <v>16</v>
      </c>
      <c r="D20" s="25" t="s">
        <v>56</v>
      </c>
      <c r="E20" s="26">
        <v>2</v>
      </c>
      <c r="F20" s="20">
        <v>47</v>
      </c>
      <c r="G20" s="20">
        <v>51</v>
      </c>
      <c r="H20" s="20">
        <v>50</v>
      </c>
      <c r="I20" s="19">
        <v>55.71</v>
      </c>
      <c r="J20" s="6">
        <f t="shared" si="3"/>
        <v>50.927500000000002</v>
      </c>
      <c r="K20" s="7">
        <f t="shared" si="4"/>
        <v>2.3302910225978226</v>
      </c>
      <c r="L20" s="7">
        <f t="shared" si="0"/>
        <v>4.5757027590159005</v>
      </c>
      <c r="M20" s="8">
        <f t="shared" si="1"/>
        <v>50.927500000000002</v>
      </c>
      <c r="N20" s="8">
        <f t="shared" si="2"/>
        <v>101.855</v>
      </c>
    </row>
    <row r="21" spans="1:14" ht="31.5" x14ac:dyDescent="0.2">
      <c r="A21" s="39">
        <v>17</v>
      </c>
      <c r="B21" s="40" t="s">
        <v>68</v>
      </c>
      <c r="C21" s="18" t="s">
        <v>16</v>
      </c>
      <c r="D21" s="31" t="s">
        <v>58</v>
      </c>
      <c r="E21" s="26">
        <v>5</v>
      </c>
      <c r="F21" s="20">
        <v>332.49</v>
      </c>
      <c r="G21" s="20">
        <v>333</v>
      </c>
      <c r="H21" s="20">
        <v>332.12</v>
      </c>
      <c r="I21" s="19">
        <v>333.43</v>
      </c>
      <c r="J21" s="6">
        <f t="shared" si="3"/>
        <v>332.76</v>
      </c>
      <c r="K21" s="7">
        <f t="shared" si="4"/>
        <v>0.42430335060346352</v>
      </c>
      <c r="L21" s="7">
        <f t="shared" si="0"/>
        <v>0.12751032293648984</v>
      </c>
      <c r="M21" s="8">
        <f t="shared" si="1"/>
        <v>332.76</v>
      </c>
      <c r="N21" s="8">
        <f t="shared" si="2"/>
        <v>1663.8</v>
      </c>
    </row>
    <row r="22" spans="1:14" ht="31.5" x14ac:dyDescent="0.2">
      <c r="A22" s="39">
        <v>18</v>
      </c>
      <c r="B22" s="23" t="s">
        <v>29</v>
      </c>
      <c r="C22" s="18" t="s">
        <v>16</v>
      </c>
      <c r="D22" s="31" t="s">
        <v>56</v>
      </c>
      <c r="E22" s="26">
        <v>10</v>
      </c>
      <c r="F22" s="20">
        <v>63</v>
      </c>
      <c r="G22" s="20">
        <v>63</v>
      </c>
      <c r="H22" s="20">
        <v>63</v>
      </c>
      <c r="I22" s="19">
        <v>66.650000000000006</v>
      </c>
      <c r="J22" s="6">
        <f t="shared" si="3"/>
        <v>63.912500000000001</v>
      </c>
      <c r="K22" s="7">
        <f t="shared" si="4"/>
        <v>0.91250000000000142</v>
      </c>
      <c r="L22" s="7">
        <f t="shared" si="0"/>
        <v>1.4277332290240585</v>
      </c>
      <c r="M22" s="8">
        <f t="shared" si="1"/>
        <v>63.912500000000001</v>
      </c>
      <c r="N22" s="8">
        <f t="shared" si="2"/>
        <v>639.125</v>
      </c>
    </row>
    <row r="23" spans="1:14" ht="31.5" x14ac:dyDescent="0.2">
      <c r="A23" s="39">
        <v>19</v>
      </c>
      <c r="B23" s="40" t="s">
        <v>69</v>
      </c>
      <c r="C23" s="18" t="s">
        <v>16</v>
      </c>
      <c r="D23" s="25" t="s">
        <v>56</v>
      </c>
      <c r="E23" s="26">
        <v>6</v>
      </c>
      <c r="F23" s="20">
        <v>56.15</v>
      </c>
      <c r="G23" s="20">
        <v>56.15</v>
      </c>
      <c r="H23" s="20">
        <v>56.15</v>
      </c>
      <c r="I23" s="19">
        <v>89.06</v>
      </c>
      <c r="J23" s="6">
        <f t="shared" si="3"/>
        <v>64.377499999999998</v>
      </c>
      <c r="K23" s="7">
        <f t="shared" si="4"/>
        <v>8.2274999999999991</v>
      </c>
      <c r="L23" s="7">
        <f t="shared" si="0"/>
        <v>12.780086210244262</v>
      </c>
      <c r="M23" s="8">
        <f t="shared" si="1"/>
        <v>64.377499999999998</v>
      </c>
      <c r="N23" s="8">
        <f t="shared" si="2"/>
        <v>386.26499999999999</v>
      </c>
    </row>
    <row r="24" spans="1:14" ht="47.25" x14ac:dyDescent="0.2">
      <c r="A24" s="39">
        <v>20</v>
      </c>
      <c r="B24" s="23" t="s">
        <v>30</v>
      </c>
      <c r="C24" s="18" t="s">
        <v>16</v>
      </c>
      <c r="D24" s="25" t="s">
        <v>56</v>
      </c>
      <c r="E24" s="26">
        <v>2</v>
      </c>
      <c r="F24" s="20">
        <v>1878.9</v>
      </c>
      <c r="G24" s="20">
        <v>1880</v>
      </c>
      <c r="H24" s="20">
        <v>1880</v>
      </c>
      <c r="I24" s="19">
        <v>1881</v>
      </c>
      <c r="J24" s="6">
        <f t="shared" si="3"/>
        <v>1879.9749999999999</v>
      </c>
      <c r="K24" s="7">
        <f t="shared" si="4"/>
        <v>0.62098711741860846</v>
      </c>
      <c r="L24" s="7">
        <f t="shared" si="0"/>
        <v>3.303166890084222E-2</v>
      </c>
      <c r="M24" s="8">
        <f t="shared" si="1"/>
        <v>1879.9749999999999</v>
      </c>
      <c r="N24" s="8">
        <f t="shared" si="2"/>
        <v>3759.95</v>
      </c>
    </row>
    <row r="25" spans="1:14" ht="47.25" x14ac:dyDescent="0.2">
      <c r="A25" s="39">
        <v>21</v>
      </c>
      <c r="B25" s="43" t="s">
        <v>31</v>
      </c>
      <c r="C25" s="18" t="s">
        <v>16</v>
      </c>
      <c r="D25" s="25" t="s">
        <v>56</v>
      </c>
      <c r="E25" s="26">
        <v>30</v>
      </c>
      <c r="F25" s="20">
        <v>338</v>
      </c>
      <c r="G25" s="20">
        <v>338</v>
      </c>
      <c r="H25" s="20">
        <v>338</v>
      </c>
      <c r="I25" s="19">
        <v>344.78</v>
      </c>
      <c r="J25" s="6">
        <f t="shared" si="3"/>
        <v>339.69499999999999</v>
      </c>
      <c r="K25" s="7">
        <f t="shared" si="4"/>
        <v>1.6949999999999932</v>
      </c>
      <c r="L25" s="7">
        <f t="shared" si="0"/>
        <v>0.49897702350637874</v>
      </c>
      <c r="M25" s="8">
        <f t="shared" si="1"/>
        <v>339.69499999999999</v>
      </c>
      <c r="N25" s="8">
        <f t="shared" si="2"/>
        <v>10190.85</v>
      </c>
    </row>
    <row r="26" spans="1:14" ht="47.25" x14ac:dyDescent="0.2">
      <c r="A26" s="39">
        <v>22</v>
      </c>
      <c r="B26" s="23" t="s">
        <v>32</v>
      </c>
      <c r="C26" s="18" t="s">
        <v>16</v>
      </c>
      <c r="D26" s="31" t="s">
        <v>56</v>
      </c>
      <c r="E26" s="26">
        <v>40</v>
      </c>
      <c r="F26" s="20">
        <v>232</v>
      </c>
      <c r="G26" s="20">
        <v>232</v>
      </c>
      <c r="H26" s="20">
        <v>232</v>
      </c>
      <c r="I26" s="19">
        <v>232.97</v>
      </c>
      <c r="J26" s="6">
        <f t="shared" si="3"/>
        <v>232.24250000000001</v>
      </c>
      <c r="K26" s="7">
        <f t="shared" si="4"/>
        <v>0.24250000000000682</v>
      </c>
      <c r="L26" s="7">
        <f t="shared" si="0"/>
        <v>0.10441671959267008</v>
      </c>
      <c r="M26" s="8">
        <f t="shared" si="1"/>
        <v>232.24250000000001</v>
      </c>
      <c r="N26" s="8">
        <f t="shared" si="2"/>
        <v>9289.7000000000007</v>
      </c>
    </row>
    <row r="27" spans="1:14" ht="31.5" x14ac:dyDescent="0.2">
      <c r="A27" s="39">
        <v>23</v>
      </c>
      <c r="B27" s="22" t="s">
        <v>33</v>
      </c>
      <c r="C27" s="18" t="s">
        <v>16</v>
      </c>
      <c r="D27" s="27" t="s">
        <v>56</v>
      </c>
      <c r="E27" s="26">
        <v>20</v>
      </c>
      <c r="F27" s="20">
        <v>40</v>
      </c>
      <c r="G27" s="20">
        <v>40</v>
      </c>
      <c r="H27" s="20">
        <v>40</v>
      </c>
      <c r="I27" s="19">
        <v>101.97</v>
      </c>
      <c r="J27" s="6">
        <f t="shared" si="3"/>
        <v>55.4925</v>
      </c>
      <c r="K27" s="7">
        <f t="shared" si="4"/>
        <v>15.4925</v>
      </c>
      <c r="L27" s="7">
        <f t="shared" si="0"/>
        <v>27.91818714240663</v>
      </c>
      <c r="M27" s="8">
        <f t="shared" si="1"/>
        <v>55.4925</v>
      </c>
      <c r="N27" s="8">
        <f t="shared" si="2"/>
        <v>1109.8499999999999</v>
      </c>
    </row>
    <row r="28" spans="1:14" ht="31.5" x14ac:dyDescent="0.2">
      <c r="A28" s="39">
        <v>24</v>
      </c>
      <c r="B28" s="43" t="s">
        <v>34</v>
      </c>
      <c r="C28" s="18" t="s">
        <v>16</v>
      </c>
      <c r="D28" s="27" t="s">
        <v>56</v>
      </c>
      <c r="E28" s="26">
        <v>150</v>
      </c>
      <c r="F28" s="20">
        <v>102</v>
      </c>
      <c r="G28" s="20">
        <v>102</v>
      </c>
      <c r="H28" s="20">
        <v>102</v>
      </c>
      <c r="I28" s="19">
        <v>104.73</v>
      </c>
      <c r="J28" s="6">
        <f t="shared" si="3"/>
        <v>102.6825</v>
      </c>
      <c r="K28" s="7">
        <f t="shared" si="4"/>
        <v>0.68250000000000455</v>
      </c>
      <c r="L28" s="7">
        <f t="shared" si="0"/>
        <v>0.66467022131327591</v>
      </c>
      <c r="M28" s="8">
        <f t="shared" si="1"/>
        <v>102.6825</v>
      </c>
      <c r="N28" s="8">
        <f t="shared" si="2"/>
        <v>15402.375</v>
      </c>
    </row>
    <row r="29" spans="1:14" ht="47.25" x14ac:dyDescent="0.2">
      <c r="A29" s="39">
        <v>25</v>
      </c>
      <c r="B29" s="22" t="s">
        <v>35</v>
      </c>
      <c r="C29" s="18" t="s">
        <v>16</v>
      </c>
      <c r="D29" s="27" t="s">
        <v>59</v>
      </c>
      <c r="E29" s="26">
        <v>12</v>
      </c>
      <c r="F29" s="20">
        <v>1534</v>
      </c>
      <c r="G29" s="20">
        <v>1534</v>
      </c>
      <c r="H29" s="20">
        <v>1534</v>
      </c>
      <c r="I29" s="19">
        <v>1534.9</v>
      </c>
      <c r="J29" s="6">
        <f t="shared" si="3"/>
        <v>1534.2249999999999</v>
      </c>
      <c r="K29" s="7">
        <f t="shared" si="4"/>
        <v>0.22499999999990905</v>
      </c>
      <c r="L29" s="7">
        <f t="shared" si="0"/>
        <v>1.4665384803396443E-2</v>
      </c>
      <c r="M29" s="8">
        <f t="shared" si="1"/>
        <v>1534.2249999999999</v>
      </c>
      <c r="N29" s="8">
        <f t="shared" si="2"/>
        <v>18410.699999999997</v>
      </c>
    </row>
    <row r="30" spans="1:14" ht="31.5" x14ac:dyDescent="0.2">
      <c r="A30" s="39">
        <v>26</v>
      </c>
      <c r="B30" s="23" t="s">
        <v>36</v>
      </c>
      <c r="C30" s="18" t="s">
        <v>16</v>
      </c>
      <c r="D30" s="27" t="s">
        <v>56</v>
      </c>
      <c r="E30" s="26">
        <v>12</v>
      </c>
      <c r="F30" s="20">
        <v>22</v>
      </c>
      <c r="G30" s="20">
        <v>22</v>
      </c>
      <c r="H30" s="20">
        <v>22</v>
      </c>
      <c r="I30" s="19">
        <v>22.38</v>
      </c>
      <c r="J30" s="6">
        <f t="shared" si="3"/>
        <v>22.094999999999999</v>
      </c>
      <c r="K30" s="7">
        <f t="shared" si="4"/>
        <v>9.4999999999998863E-2</v>
      </c>
      <c r="L30" s="7">
        <f t="shared" si="0"/>
        <v>0.42996152975785862</v>
      </c>
      <c r="M30" s="8">
        <f t="shared" si="1"/>
        <v>22.094999999999999</v>
      </c>
      <c r="N30" s="8">
        <f t="shared" si="2"/>
        <v>265.14</v>
      </c>
    </row>
    <row r="31" spans="1:14" ht="31.5" x14ac:dyDescent="0.2">
      <c r="A31" s="39">
        <v>27</v>
      </c>
      <c r="B31" s="23" t="s">
        <v>37</v>
      </c>
      <c r="C31" s="18" t="s">
        <v>16</v>
      </c>
      <c r="D31" s="27" t="s">
        <v>56</v>
      </c>
      <c r="E31" s="26">
        <v>232</v>
      </c>
      <c r="F31" s="20">
        <v>32</v>
      </c>
      <c r="G31" s="20">
        <v>32</v>
      </c>
      <c r="H31" s="20">
        <v>31.68</v>
      </c>
      <c r="I31" s="19">
        <v>33.130000000000003</v>
      </c>
      <c r="J31" s="6">
        <f t="shared" si="3"/>
        <v>32.202500000000001</v>
      </c>
      <c r="K31" s="7">
        <f t="shared" si="4"/>
        <v>0.34400520829390618</v>
      </c>
      <c r="L31" s="7">
        <f t="shared" si="0"/>
        <v>1.068256217044969</v>
      </c>
      <c r="M31" s="8">
        <f t="shared" si="1"/>
        <v>32.202500000000001</v>
      </c>
      <c r="N31" s="8">
        <f t="shared" si="2"/>
        <v>7470.9800000000005</v>
      </c>
    </row>
    <row r="32" spans="1:14" ht="31.5" x14ac:dyDescent="0.2">
      <c r="A32" s="39">
        <v>28</v>
      </c>
      <c r="B32" s="23" t="s">
        <v>38</v>
      </c>
      <c r="C32" s="18" t="s">
        <v>16</v>
      </c>
      <c r="D32" s="27" t="s">
        <v>56</v>
      </c>
      <c r="E32" s="32">
        <v>10</v>
      </c>
      <c r="F32" s="20">
        <v>372.26</v>
      </c>
      <c r="G32" s="20">
        <v>372.26</v>
      </c>
      <c r="H32" s="20">
        <v>372.26</v>
      </c>
      <c r="I32" s="19">
        <v>427.05</v>
      </c>
      <c r="J32" s="6">
        <f t="shared" si="3"/>
        <v>385.95749999999998</v>
      </c>
      <c r="K32" s="7">
        <f t="shared" si="4"/>
        <v>13.697499999999989</v>
      </c>
      <c r="L32" s="7">
        <f t="shared" si="0"/>
        <v>3.5489658835493523</v>
      </c>
      <c r="M32" s="8">
        <f t="shared" si="1"/>
        <v>385.95749999999998</v>
      </c>
      <c r="N32" s="8">
        <f t="shared" si="2"/>
        <v>3859.5749999999998</v>
      </c>
    </row>
    <row r="33" spans="1:14" ht="47.25" x14ac:dyDescent="0.2">
      <c r="A33" s="39">
        <v>29</v>
      </c>
      <c r="B33" s="44" t="s">
        <v>70</v>
      </c>
      <c r="C33" s="18" t="s">
        <v>16</v>
      </c>
      <c r="D33" s="27" t="s">
        <v>57</v>
      </c>
      <c r="E33" s="26">
        <v>20</v>
      </c>
      <c r="F33" s="20">
        <v>340</v>
      </c>
      <c r="G33" s="20">
        <v>340</v>
      </c>
      <c r="H33" s="20">
        <v>340</v>
      </c>
      <c r="I33" s="19">
        <v>314.99</v>
      </c>
      <c r="J33" s="6">
        <f t="shared" si="3"/>
        <v>333.7475</v>
      </c>
      <c r="K33" s="7">
        <f t="shared" si="4"/>
        <v>6.2524999999999977</v>
      </c>
      <c r="L33" s="7">
        <f t="shared" si="0"/>
        <v>1.873422272826013</v>
      </c>
      <c r="M33" s="8">
        <f t="shared" si="1"/>
        <v>333.7475</v>
      </c>
      <c r="N33" s="8">
        <f t="shared" si="2"/>
        <v>6674.95</v>
      </c>
    </row>
    <row r="34" spans="1:14" ht="31.5" x14ac:dyDescent="0.2">
      <c r="A34" s="39">
        <v>30</v>
      </c>
      <c r="B34" s="24" t="s">
        <v>39</v>
      </c>
      <c r="C34" s="18" t="s">
        <v>16</v>
      </c>
      <c r="D34" s="27" t="s">
        <v>56</v>
      </c>
      <c r="E34" s="29">
        <v>10</v>
      </c>
      <c r="F34" s="20">
        <v>48.74</v>
      </c>
      <c r="G34" s="20">
        <v>48.71</v>
      </c>
      <c r="H34" s="20">
        <v>48.71</v>
      </c>
      <c r="I34" s="19">
        <v>27.78</v>
      </c>
      <c r="J34" s="6">
        <f t="shared" si="3"/>
        <v>43.484999999999999</v>
      </c>
      <c r="K34" s="7">
        <f t="shared" si="4"/>
        <v>5.2350191021619032</v>
      </c>
      <c r="L34" s="7">
        <f t="shared" si="0"/>
        <v>12.038677939891693</v>
      </c>
      <c r="M34" s="8">
        <f t="shared" si="1"/>
        <v>43.484999999999999</v>
      </c>
      <c r="N34" s="8">
        <f t="shared" si="2"/>
        <v>434.85</v>
      </c>
    </row>
    <row r="35" spans="1:14" ht="31.5" x14ac:dyDescent="0.2">
      <c r="A35" s="39">
        <v>31</v>
      </c>
      <c r="B35" s="40" t="s">
        <v>71</v>
      </c>
      <c r="C35" s="18" t="s">
        <v>16</v>
      </c>
      <c r="D35" s="27" t="s">
        <v>56</v>
      </c>
      <c r="E35" s="26">
        <v>60</v>
      </c>
      <c r="F35" s="20">
        <v>37</v>
      </c>
      <c r="G35" s="20">
        <v>37</v>
      </c>
      <c r="H35" s="20">
        <v>37</v>
      </c>
      <c r="I35" s="19">
        <v>47.6</v>
      </c>
      <c r="J35" s="6">
        <f t="shared" si="3"/>
        <v>39.65</v>
      </c>
      <c r="K35" s="7">
        <f t="shared" si="4"/>
        <v>2.6499999999999986</v>
      </c>
      <c r="L35" s="7">
        <f t="shared" si="0"/>
        <v>6.6834804539722539</v>
      </c>
      <c r="M35" s="8">
        <f t="shared" si="1"/>
        <v>39.65</v>
      </c>
      <c r="N35" s="8">
        <f t="shared" si="2"/>
        <v>2379</v>
      </c>
    </row>
    <row r="36" spans="1:14" ht="31.5" x14ac:dyDescent="0.2">
      <c r="A36" s="39">
        <v>32</v>
      </c>
      <c r="B36" s="23" t="s">
        <v>40</v>
      </c>
      <c r="C36" s="18" t="s">
        <v>16</v>
      </c>
      <c r="D36" s="27" t="s">
        <v>56</v>
      </c>
      <c r="E36" s="26">
        <v>20</v>
      </c>
      <c r="F36" s="20">
        <v>70</v>
      </c>
      <c r="G36" s="20">
        <v>70.13</v>
      </c>
      <c r="H36" s="20">
        <v>70.13</v>
      </c>
      <c r="I36" s="19">
        <v>105.96</v>
      </c>
      <c r="J36" s="6">
        <f t="shared" si="3"/>
        <v>79.054999999999993</v>
      </c>
      <c r="K36" s="7">
        <f t="shared" si="4"/>
        <v>8.9685427095673269</v>
      </c>
      <c r="L36" s="7">
        <f t="shared" si="0"/>
        <v>11.344687508149171</v>
      </c>
      <c r="M36" s="8">
        <f t="shared" si="1"/>
        <v>79.054999999999993</v>
      </c>
      <c r="N36" s="8">
        <f t="shared" si="2"/>
        <v>1581.1</v>
      </c>
    </row>
    <row r="37" spans="1:14" ht="31.5" x14ac:dyDescent="0.2">
      <c r="A37" s="39">
        <v>33</v>
      </c>
      <c r="B37" s="23" t="s">
        <v>41</v>
      </c>
      <c r="C37" s="18" t="s">
        <v>16</v>
      </c>
      <c r="D37" s="27" t="s">
        <v>56</v>
      </c>
      <c r="E37" s="29">
        <v>600</v>
      </c>
      <c r="F37" s="20">
        <v>80</v>
      </c>
      <c r="G37" s="20">
        <v>81</v>
      </c>
      <c r="H37" s="20">
        <v>81</v>
      </c>
      <c r="I37" s="19">
        <v>82.83</v>
      </c>
      <c r="J37" s="6">
        <f t="shared" si="3"/>
        <v>81.207499999999996</v>
      </c>
      <c r="K37" s="7">
        <f t="shared" si="4"/>
        <v>0.71744192564043985</v>
      </c>
      <c r="L37" s="7">
        <f t="shared" si="0"/>
        <v>0.88346756843941732</v>
      </c>
      <c r="M37" s="8">
        <f t="shared" si="1"/>
        <v>81.207499999999996</v>
      </c>
      <c r="N37" s="8">
        <f t="shared" si="2"/>
        <v>48724.5</v>
      </c>
    </row>
    <row r="38" spans="1:14" ht="31.5" x14ac:dyDescent="0.2">
      <c r="A38" s="39">
        <v>34</v>
      </c>
      <c r="B38" s="22" t="s">
        <v>42</v>
      </c>
      <c r="C38" s="18" t="s">
        <v>16</v>
      </c>
      <c r="D38" s="27" t="s">
        <v>56</v>
      </c>
      <c r="E38" s="29">
        <v>15</v>
      </c>
      <c r="F38" s="20">
        <v>55.28</v>
      </c>
      <c r="G38" s="20">
        <v>59</v>
      </c>
      <c r="H38" s="20">
        <v>59</v>
      </c>
      <c r="I38" s="19">
        <v>60.64</v>
      </c>
      <c r="J38" s="6">
        <f t="shared" si="3"/>
        <v>58.480000000000004</v>
      </c>
      <c r="K38" s="7">
        <f t="shared" si="4"/>
        <v>1.8956792977716466</v>
      </c>
      <c r="L38" s="7">
        <f t="shared" si="0"/>
        <v>3.2415856665041836</v>
      </c>
      <c r="M38" s="8">
        <f t="shared" si="1"/>
        <v>58.480000000000004</v>
      </c>
      <c r="N38" s="8">
        <f t="shared" si="2"/>
        <v>877.2</v>
      </c>
    </row>
    <row r="39" spans="1:14" ht="31.5" x14ac:dyDescent="0.2">
      <c r="A39" s="39">
        <v>35</v>
      </c>
      <c r="B39" s="22" t="s">
        <v>43</v>
      </c>
      <c r="C39" s="18" t="s">
        <v>16</v>
      </c>
      <c r="D39" s="27" t="s">
        <v>56</v>
      </c>
      <c r="E39" s="29">
        <v>20</v>
      </c>
      <c r="F39" s="20">
        <v>27</v>
      </c>
      <c r="G39" s="20">
        <v>27</v>
      </c>
      <c r="H39" s="20">
        <v>27</v>
      </c>
      <c r="I39" s="19">
        <v>50.27</v>
      </c>
      <c r="J39" s="6">
        <f t="shared" si="3"/>
        <v>32.817500000000003</v>
      </c>
      <c r="K39" s="7">
        <f t="shared" si="4"/>
        <v>5.8175000000000026</v>
      </c>
      <c r="L39" s="7">
        <f t="shared" si="0"/>
        <v>17.726822579416478</v>
      </c>
      <c r="M39" s="8">
        <f t="shared" si="1"/>
        <v>32.817500000000003</v>
      </c>
      <c r="N39" s="8">
        <f t="shared" si="2"/>
        <v>656.35</v>
      </c>
    </row>
    <row r="40" spans="1:14" ht="31.5" x14ac:dyDescent="0.2">
      <c r="A40" s="39">
        <v>36</v>
      </c>
      <c r="B40" s="22" t="s">
        <v>44</v>
      </c>
      <c r="C40" s="18" t="s">
        <v>16</v>
      </c>
      <c r="D40" s="27" t="s">
        <v>56</v>
      </c>
      <c r="E40" s="29">
        <v>30</v>
      </c>
      <c r="F40" s="20">
        <v>50</v>
      </c>
      <c r="G40" s="20">
        <v>50</v>
      </c>
      <c r="H40" s="20">
        <v>49.86</v>
      </c>
      <c r="I40" s="19">
        <v>52.76</v>
      </c>
      <c r="J40" s="6">
        <f t="shared" si="3"/>
        <v>50.655000000000001</v>
      </c>
      <c r="K40" s="7">
        <f t="shared" si="4"/>
        <v>0.70476355373037602</v>
      </c>
      <c r="L40" s="7">
        <f t="shared" si="0"/>
        <v>1.3913010635285283</v>
      </c>
      <c r="M40" s="8">
        <f t="shared" si="1"/>
        <v>50.655000000000001</v>
      </c>
      <c r="N40" s="8">
        <f t="shared" si="2"/>
        <v>1519.65</v>
      </c>
    </row>
    <row r="41" spans="1:14" ht="47.25" x14ac:dyDescent="0.2">
      <c r="A41" s="39">
        <v>37</v>
      </c>
      <c r="B41" s="23" t="s">
        <v>45</v>
      </c>
      <c r="C41" s="18" t="s">
        <v>16</v>
      </c>
      <c r="D41" s="28" t="s">
        <v>60</v>
      </c>
      <c r="E41" s="29">
        <v>80</v>
      </c>
      <c r="F41" s="20">
        <v>171</v>
      </c>
      <c r="G41" s="20">
        <v>171</v>
      </c>
      <c r="H41" s="20">
        <v>171</v>
      </c>
      <c r="I41" s="19">
        <v>176.66</v>
      </c>
      <c r="J41" s="6">
        <f t="shared" si="3"/>
        <v>172.41499999999999</v>
      </c>
      <c r="K41" s="7">
        <f t="shared" si="4"/>
        <v>1.414999999999992</v>
      </c>
      <c r="L41" s="7">
        <f t="shared" si="0"/>
        <v>0.82069425514020944</v>
      </c>
      <c r="M41" s="8">
        <f t="shared" si="1"/>
        <v>172.41499999999999</v>
      </c>
      <c r="N41" s="8">
        <f t="shared" si="2"/>
        <v>13793.199999999999</v>
      </c>
    </row>
    <row r="42" spans="1:14" ht="31.5" x14ac:dyDescent="0.2">
      <c r="A42" s="39">
        <v>38</v>
      </c>
      <c r="B42" s="22" t="s">
        <v>46</v>
      </c>
      <c r="C42" s="18" t="s">
        <v>16</v>
      </c>
      <c r="D42" s="27" t="s">
        <v>56</v>
      </c>
      <c r="E42" s="29">
        <v>64</v>
      </c>
      <c r="F42" s="20">
        <v>39</v>
      </c>
      <c r="G42" s="20">
        <v>39</v>
      </c>
      <c r="H42" s="20">
        <v>39</v>
      </c>
      <c r="I42" s="19">
        <v>57.29</v>
      </c>
      <c r="J42" s="6">
        <f t="shared" si="3"/>
        <v>43.572499999999998</v>
      </c>
      <c r="K42" s="7">
        <f t="shared" si="4"/>
        <v>4.572499999999998</v>
      </c>
      <c r="L42" s="7">
        <f t="shared" si="0"/>
        <v>10.494004245797232</v>
      </c>
      <c r="M42" s="8">
        <f t="shared" si="1"/>
        <v>43.572499999999998</v>
      </c>
      <c r="N42" s="8">
        <f t="shared" si="2"/>
        <v>2788.64</v>
      </c>
    </row>
    <row r="43" spans="1:14" ht="47.25" x14ac:dyDescent="0.2">
      <c r="A43" s="39">
        <v>39</v>
      </c>
      <c r="B43" s="23" t="s">
        <v>47</v>
      </c>
      <c r="C43" s="18" t="s">
        <v>16</v>
      </c>
      <c r="D43" s="27" t="s">
        <v>56</v>
      </c>
      <c r="E43" s="29">
        <v>60</v>
      </c>
      <c r="F43" s="20">
        <v>162</v>
      </c>
      <c r="G43" s="20">
        <v>162</v>
      </c>
      <c r="H43" s="20">
        <v>162</v>
      </c>
      <c r="I43" s="19">
        <v>196.15</v>
      </c>
      <c r="J43" s="6">
        <f t="shared" si="3"/>
        <v>170.53749999999999</v>
      </c>
      <c r="K43" s="7">
        <f t="shared" si="4"/>
        <v>8.5374999999999943</v>
      </c>
      <c r="L43" s="7">
        <f t="shared" si="0"/>
        <v>5.0062303012533862</v>
      </c>
      <c r="M43" s="8">
        <f t="shared" si="1"/>
        <v>170.53749999999999</v>
      </c>
      <c r="N43" s="8">
        <f t="shared" si="2"/>
        <v>10232.25</v>
      </c>
    </row>
    <row r="44" spans="1:14" ht="47.25" x14ac:dyDescent="0.2">
      <c r="A44" s="39">
        <v>40</v>
      </c>
      <c r="B44" s="23" t="s">
        <v>48</v>
      </c>
      <c r="C44" s="18" t="s">
        <v>16</v>
      </c>
      <c r="D44" s="27" t="s">
        <v>56</v>
      </c>
      <c r="E44" s="26">
        <v>2</v>
      </c>
      <c r="F44" s="20">
        <v>1575</v>
      </c>
      <c r="G44" s="20">
        <v>1575</v>
      </c>
      <c r="H44" s="20">
        <v>1575</v>
      </c>
      <c r="I44" s="19">
        <v>1575.2</v>
      </c>
      <c r="J44" s="6">
        <f t="shared" si="3"/>
        <v>1575.05</v>
      </c>
      <c r="K44" s="7">
        <f t="shared" si="4"/>
        <v>4.9999999999954525E-2</v>
      </c>
      <c r="L44" s="7">
        <f t="shared" si="0"/>
        <v>3.1745023967464227E-3</v>
      </c>
      <c r="M44" s="8">
        <f t="shared" si="1"/>
        <v>1575.05</v>
      </c>
      <c r="N44" s="8">
        <f t="shared" si="2"/>
        <v>3150.1</v>
      </c>
    </row>
    <row r="45" spans="1:14" ht="31.5" x14ac:dyDescent="0.2">
      <c r="A45" s="39">
        <v>41</v>
      </c>
      <c r="B45" s="23" t="s">
        <v>49</v>
      </c>
      <c r="C45" s="18" t="s">
        <v>16</v>
      </c>
      <c r="D45" s="27" t="s">
        <v>56</v>
      </c>
      <c r="E45" s="26">
        <v>4</v>
      </c>
      <c r="F45" s="20">
        <v>356</v>
      </c>
      <c r="G45" s="20">
        <v>356</v>
      </c>
      <c r="H45" s="20">
        <v>356</v>
      </c>
      <c r="I45" s="19">
        <v>356.77</v>
      </c>
      <c r="J45" s="6">
        <f t="shared" si="3"/>
        <v>356.1925</v>
      </c>
      <c r="K45" s="7">
        <f t="shared" si="4"/>
        <v>0.19249999999999545</v>
      </c>
      <c r="L45" s="7">
        <f t="shared" si="0"/>
        <v>5.404381057995198E-2</v>
      </c>
      <c r="M45" s="8">
        <f t="shared" si="1"/>
        <v>356.1925</v>
      </c>
      <c r="N45" s="8">
        <f t="shared" si="2"/>
        <v>1424.77</v>
      </c>
    </row>
    <row r="46" spans="1:14" ht="31.5" x14ac:dyDescent="0.2">
      <c r="A46" s="39">
        <v>42</v>
      </c>
      <c r="B46" s="22" t="s">
        <v>50</v>
      </c>
      <c r="C46" s="18" t="s">
        <v>16</v>
      </c>
      <c r="D46" s="27" t="s">
        <v>56</v>
      </c>
      <c r="E46" s="26">
        <v>5</v>
      </c>
      <c r="F46" s="20">
        <v>1131</v>
      </c>
      <c r="G46" s="20">
        <v>1131</v>
      </c>
      <c r="H46" s="20">
        <v>1131</v>
      </c>
      <c r="I46" s="19">
        <v>1131.8599999999999</v>
      </c>
      <c r="J46" s="6">
        <f t="shared" si="3"/>
        <v>1131.2149999999999</v>
      </c>
      <c r="K46" s="7">
        <f t="shared" si="4"/>
        <v>0.21499999999991815</v>
      </c>
      <c r="L46" s="7">
        <f t="shared" si="0"/>
        <v>1.900611289630337E-2</v>
      </c>
      <c r="M46" s="8">
        <f t="shared" si="1"/>
        <v>1131.2149999999999</v>
      </c>
      <c r="N46" s="8">
        <f t="shared" si="2"/>
        <v>5656.0749999999998</v>
      </c>
    </row>
    <row r="47" spans="1:14" ht="31.5" x14ac:dyDescent="0.2">
      <c r="A47" s="39">
        <v>43</v>
      </c>
      <c r="B47" s="22" t="s">
        <v>51</v>
      </c>
      <c r="C47" s="18" t="s">
        <v>16</v>
      </c>
      <c r="D47" s="27" t="s">
        <v>56</v>
      </c>
      <c r="E47" s="26">
        <v>20</v>
      </c>
      <c r="F47" s="20">
        <v>780</v>
      </c>
      <c r="G47" s="20">
        <v>786</v>
      </c>
      <c r="H47" s="20">
        <v>786</v>
      </c>
      <c r="I47" s="19">
        <v>786.51</v>
      </c>
      <c r="J47" s="6">
        <f t="shared" si="3"/>
        <v>784.62750000000005</v>
      </c>
      <c r="K47" s="7">
        <f t="shared" si="4"/>
        <v>2.8971979997922248</v>
      </c>
      <c r="L47" s="7">
        <f t="shared" si="0"/>
        <v>0.36924502388614017</v>
      </c>
      <c r="M47" s="8">
        <f t="shared" si="1"/>
        <v>784.62750000000005</v>
      </c>
      <c r="N47" s="8">
        <f t="shared" si="2"/>
        <v>15692.550000000001</v>
      </c>
    </row>
    <row r="48" spans="1:14" ht="31.5" x14ac:dyDescent="0.2">
      <c r="A48" s="39">
        <v>44</v>
      </c>
      <c r="B48" s="23" t="s">
        <v>52</v>
      </c>
      <c r="C48" s="18" t="s">
        <v>16</v>
      </c>
      <c r="D48" s="28" t="s">
        <v>57</v>
      </c>
      <c r="E48" s="29">
        <v>200</v>
      </c>
      <c r="F48" s="20">
        <v>16.8</v>
      </c>
      <c r="G48" s="20">
        <v>17</v>
      </c>
      <c r="H48" s="20">
        <v>16.899999999999999</v>
      </c>
      <c r="I48" s="19">
        <v>9.6300000000000008</v>
      </c>
      <c r="J48" s="6">
        <f t="shared" si="3"/>
        <v>15.0825</v>
      </c>
      <c r="K48" s="7">
        <f t="shared" si="4"/>
        <v>1.8193330966776446</v>
      </c>
      <c r="L48" s="7">
        <f t="shared" si="0"/>
        <v>12.062543322908303</v>
      </c>
      <c r="M48" s="8">
        <f t="shared" si="1"/>
        <v>15.0825</v>
      </c>
      <c r="N48" s="8">
        <f t="shared" si="2"/>
        <v>3016.5</v>
      </c>
    </row>
    <row r="49" spans="1:14" ht="31.5" x14ac:dyDescent="0.2">
      <c r="A49" s="39">
        <v>45</v>
      </c>
      <c r="B49" s="23" t="s">
        <v>53</v>
      </c>
      <c r="C49" s="18" t="s">
        <v>16</v>
      </c>
      <c r="D49" s="27" t="s">
        <v>56</v>
      </c>
      <c r="E49" s="29">
        <v>85</v>
      </c>
      <c r="F49" s="20">
        <v>48</v>
      </c>
      <c r="G49" s="20">
        <v>48</v>
      </c>
      <c r="H49" s="20">
        <v>45</v>
      </c>
      <c r="I49" s="19">
        <v>49.06</v>
      </c>
      <c r="J49" s="6">
        <f t="shared" si="3"/>
        <v>47.515000000000001</v>
      </c>
      <c r="K49" s="7">
        <f t="shared" si="4"/>
        <v>1.5050664437160244</v>
      </c>
      <c r="L49" s="7">
        <f t="shared" si="0"/>
        <v>3.1675606518278951</v>
      </c>
      <c r="M49" s="8">
        <f t="shared" si="1"/>
        <v>47.515000000000001</v>
      </c>
      <c r="N49" s="8">
        <f t="shared" si="2"/>
        <v>4038.7750000000001</v>
      </c>
    </row>
    <row r="50" spans="1:14" ht="31.5" x14ac:dyDescent="0.2">
      <c r="A50" s="39">
        <v>46</v>
      </c>
      <c r="B50" s="23" t="s">
        <v>54</v>
      </c>
      <c r="C50" s="18" t="s">
        <v>16</v>
      </c>
      <c r="D50" s="55" t="s">
        <v>57</v>
      </c>
      <c r="E50" s="26">
        <v>30</v>
      </c>
      <c r="F50" s="20">
        <v>186.43</v>
      </c>
      <c r="G50" s="20">
        <v>186.43</v>
      </c>
      <c r="H50" s="20">
        <v>186.43</v>
      </c>
      <c r="I50" s="19">
        <v>89.03</v>
      </c>
      <c r="J50" s="6">
        <f t="shared" si="3"/>
        <v>162.07999999999998</v>
      </c>
      <c r="K50" s="7">
        <f t="shared" si="4"/>
        <v>24.350000000000023</v>
      </c>
      <c r="L50" s="7">
        <f t="shared" si="0"/>
        <v>15.023445212240885</v>
      </c>
      <c r="M50" s="8">
        <f t="shared" si="1"/>
        <v>162.07999999999998</v>
      </c>
      <c r="N50" s="8">
        <f t="shared" si="2"/>
        <v>4862.3999999999996</v>
      </c>
    </row>
    <row r="51" spans="1:14" ht="31.5" x14ac:dyDescent="0.2">
      <c r="A51" s="39">
        <v>47</v>
      </c>
      <c r="B51" s="23" t="s">
        <v>55</v>
      </c>
      <c r="C51" s="18" t="s">
        <v>16</v>
      </c>
      <c r="D51" s="28" t="s">
        <v>57</v>
      </c>
      <c r="E51" s="26">
        <v>50</v>
      </c>
      <c r="F51" s="20">
        <v>148</v>
      </c>
      <c r="G51" s="20">
        <v>148</v>
      </c>
      <c r="H51" s="20">
        <v>148</v>
      </c>
      <c r="I51" s="19">
        <v>146.97999999999999</v>
      </c>
      <c r="J51" s="6">
        <f t="shared" si="3"/>
        <v>147.745</v>
      </c>
      <c r="K51" s="7">
        <f t="shared" si="4"/>
        <v>0.25499999999999545</v>
      </c>
      <c r="L51" s="7">
        <f t="shared" si="0"/>
        <v>0.17259467325459099</v>
      </c>
      <c r="M51" s="8">
        <f t="shared" si="1"/>
        <v>147.745</v>
      </c>
      <c r="N51" s="8">
        <f t="shared" si="2"/>
        <v>7387.25</v>
      </c>
    </row>
    <row r="52" spans="1:14" ht="31.5" x14ac:dyDescent="0.2">
      <c r="A52" s="39">
        <v>48</v>
      </c>
      <c r="B52" s="40" t="s">
        <v>72</v>
      </c>
      <c r="C52" s="18" t="s">
        <v>16</v>
      </c>
      <c r="D52" s="28" t="s">
        <v>58</v>
      </c>
      <c r="E52" s="26">
        <v>7</v>
      </c>
      <c r="F52" s="20">
        <v>65</v>
      </c>
      <c r="G52" s="20">
        <v>66</v>
      </c>
      <c r="H52" s="20">
        <v>66</v>
      </c>
      <c r="I52" s="19">
        <v>67.78</v>
      </c>
      <c r="J52" s="6">
        <f t="shared" si="3"/>
        <v>66.194999999999993</v>
      </c>
      <c r="K52" s="7">
        <f t="shared" si="4"/>
        <v>0.7080666164516769</v>
      </c>
      <c r="L52" s="7">
        <f t="shared" si="0"/>
        <v>1.0696678245361084</v>
      </c>
      <c r="M52" s="8">
        <f t="shared" si="1"/>
        <v>66.194999999999993</v>
      </c>
      <c r="N52" s="8">
        <f t="shared" si="2"/>
        <v>463.36499999999995</v>
      </c>
    </row>
    <row r="53" spans="1:14" ht="14.25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1"/>
      <c r="N53" s="36">
        <f>SUM(N5:N52)</f>
        <v>494160.07333333342</v>
      </c>
    </row>
    <row r="54" spans="1:14" s="4" customFormat="1" ht="21" customHeight="1" x14ac:dyDescent="0.25">
      <c r="A54" s="5"/>
      <c r="B54" s="34"/>
    </row>
    <row r="55" spans="1:14" ht="15.75" customHeight="1" x14ac:dyDescent="0.2">
      <c r="A55" s="45" t="s">
        <v>11</v>
      </c>
      <c r="B55" s="45"/>
      <c r="C55" s="45"/>
      <c r="D55" s="45"/>
      <c r="E55" s="45"/>
      <c r="F55" s="45"/>
      <c r="G55" s="45"/>
      <c r="H55" s="45"/>
      <c r="I55" s="9"/>
      <c r="J55" s="8">
        <f>N53</f>
        <v>494160.07333333342</v>
      </c>
      <c r="K55" s="10" t="s">
        <v>12</v>
      </c>
      <c r="L55" s="10"/>
      <c r="M55" s="38">
        <v>0.1</v>
      </c>
      <c r="N55" s="11">
        <f>ROUND(J55*10%,2)</f>
        <v>49416.01</v>
      </c>
    </row>
    <row r="56" spans="1:14" ht="15.75" customHeight="1" x14ac:dyDescent="0.25">
      <c r="A56" s="46" t="s">
        <v>15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.75" x14ac:dyDescent="0.25">
      <c r="A57" s="47"/>
      <c r="B57" s="47"/>
      <c r="C57" s="47"/>
      <c r="D57" s="47"/>
      <c r="E57" s="12"/>
      <c r="F57" s="13"/>
      <c r="G57" s="14"/>
      <c r="H57" s="15"/>
      <c r="I57" s="15"/>
      <c r="J57" s="16"/>
      <c r="K57" s="16"/>
      <c r="L57" s="16"/>
      <c r="M57" s="16"/>
      <c r="N57" s="16"/>
    </row>
    <row r="58" spans="1:14" ht="15.75" x14ac:dyDescent="0.25">
      <c r="A58" s="12"/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15.75" x14ac:dyDescent="0.25">
      <c r="A59" s="12"/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1" spans="1:14" x14ac:dyDescent="0.2">
      <c r="J61" s="17"/>
    </row>
  </sheetData>
  <autoFilter ref="A4:N53"/>
  <mergeCells count="14">
    <mergeCell ref="A55:H55"/>
    <mergeCell ref="A56:N56"/>
    <mergeCell ref="A57:D57"/>
    <mergeCell ref="J1:N1"/>
    <mergeCell ref="A2:N2"/>
    <mergeCell ref="A3:A4"/>
    <mergeCell ref="B3:B4"/>
    <mergeCell ref="C3:C4"/>
    <mergeCell ref="D3:D4"/>
    <mergeCell ref="E3:E4"/>
    <mergeCell ref="F3:H3"/>
    <mergeCell ref="J3:L3"/>
    <mergeCell ref="M3:N3"/>
    <mergeCell ref="I3:I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324-1</cp:lastModifiedBy>
  <cp:revision>3</cp:revision>
  <cp:lastPrinted>2025-04-03T09:19:38Z</cp:lastPrinted>
  <dcterms:created xsi:type="dcterms:W3CDTF">2014-05-19T23:28:21Z</dcterms:created>
  <dcterms:modified xsi:type="dcterms:W3CDTF">2025-04-09T08:29:51Z</dcterms:modified>
</cp:coreProperties>
</file>