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gvfil\Downloads\"/>
    </mc:Choice>
  </mc:AlternateContent>
  <xr:revisionPtr revIDLastSave="0" documentId="13_ncr:1_{DB9D905B-E29B-4A49-BAA4-1EF8F3396A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НМЦД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2" l="1"/>
  <c r="I5" i="2"/>
  <c r="I6" i="2"/>
  <c r="I7" i="2"/>
  <c r="I8" i="2"/>
  <c r="I9" i="2"/>
  <c r="I10" i="2"/>
  <c r="I11" i="2"/>
  <c r="J11" i="2" s="1"/>
  <c r="K11" i="2" s="1"/>
  <c r="I12" i="2"/>
  <c r="J12" i="2" s="1"/>
  <c r="K12" i="2" s="1"/>
  <c r="I13" i="2"/>
  <c r="L13" i="2" s="1"/>
  <c r="M13" i="2" s="1"/>
  <c r="I14" i="2"/>
  <c r="L14" i="2" s="1"/>
  <c r="M14" i="2" s="1"/>
  <c r="I15" i="2"/>
  <c r="J15" i="2" s="1"/>
  <c r="K15" i="2" s="1"/>
  <c r="I16" i="2"/>
  <c r="L16" i="2" s="1"/>
  <c r="M16" i="2" s="1"/>
  <c r="I17" i="2"/>
  <c r="L17" i="2" s="1"/>
  <c r="M17" i="2" s="1"/>
  <c r="I18" i="2"/>
  <c r="L18" i="2" s="1"/>
  <c r="M18" i="2" s="1"/>
  <c r="I19" i="2"/>
  <c r="J19" i="2" s="1"/>
  <c r="K19" i="2" s="1"/>
  <c r="I20" i="2"/>
  <c r="J20" i="2" s="1"/>
  <c r="K20" i="2" s="1"/>
  <c r="I21" i="2"/>
  <c r="J21" i="2" s="1"/>
  <c r="K21" i="2" s="1"/>
  <c r="J16" i="2"/>
  <c r="K16" i="2" s="1"/>
  <c r="L15" i="2" l="1"/>
  <c r="M15" i="2" s="1"/>
  <c r="J17" i="2"/>
  <c r="K17" i="2" s="1"/>
  <c r="J13" i="2"/>
  <c r="K13" i="2" s="1"/>
  <c r="L11" i="2"/>
  <c r="M11" i="2" s="1"/>
  <c r="L12" i="2"/>
  <c r="M12" i="2" s="1"/>
  <c r="L19" i="2"/>
  <c r="J18" i="2"/>
  <c r="K18" i="2" s="1"/>
  <c r="J14" i="2"/>
  <c r="K14" i="2" s="1"/>
  <c r="L21" i="2" l="1"/>
  <c r="M21" i="2" s="1"/>
  <c r="L20" i="2"/>
  <c r="M20" i="2" s="1"/>
  <c r="M19" i="2"/>
  <c r="L10" i="2" l="1"/>
  <c r="M10" i="2" s="1"/>
  <c r="J10" i="2"/>
  <c r="K10" i="2" s="1"/>
  <c r="L7" i="2" l="1"/>
  <c r="M7" i="2" s="1"/>
  <c r="L8" i="2"/>
  <c r="M8" i="2" s="1"/>
  <c r="L9" i="2"/>
  <c r="M9" i="2" s="1"/>
  <c r="J7" i="2" l="1"/>
  <c r="K7" i="2" s="1"/>
  <c r="J9" i="2"/>
  <c r="K9" i="2" s="1"/>
  <c r="J8" i="2"/>
  <c r="K8" i="2" s="1"/>
  <c r="J6" i="2" l="1"/>
  <c r="K6" i="2" s="1"/>
  <c r="L6" i="2"/>
  <c r="M6" i="2" s="1"/>
  <c r="L5" i="2" l="1"/>
  <c r="M5" i="2" l="1"/>
  <c r="M22" i="2" s="1"/>
  <c r="J5" i="2"/>
  <c r="K5" i="2" s="1"/>
</calcChain>
</file>

<file path=xl/sharedStrings.xml><?xml version="1.0" encoding="utf-8"?>
<sst xmlns="http://schemas.openxmlformats.org/spreadsheetml/2006/main" count="73" uniqueCount="43">
  <si>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</si>
  <si>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</si>
  <si>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</si>
  <si>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</si>
  <si>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</si>
  <si>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</si>
  <si>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</si>
  <si>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</si>
  <si>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</si>
  <si>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1"/>
        <rFont val="Times New Roman"/>
      </rPr>
      <t xml:space="preserve">         (не должен превышать 33%)</t>
    </r>
  </si>
  <si>
    <t>Средняя арифметическая цена за единицу     руб.</t>
  </si>
  <si>
    <t>Расчет Н (МЦД) по формуле                             v - количество (объем) закупаемого товара (работы, услуги);
     ц - ср. цена за единицу    ЦКЕП = v*ц</t>
  </si>
  <si>
    <t>В результате проведенного расчета Н(М)Ц договора составила:</t>
  </si>
  <si>
    <t>рублей</t>
  </si>
  <si>
    <t>в соответствии с Техническим заданием</t>
  </si>
  <si>
    <t>Коммерческое предложение                       №1</t>
  </si>
  <si>
    <t>Коммерческое предложение                        № 2</t>
  </si>
  <si>
    <t>Коммерческое предложение                 № 3</t>
  </si>
  <si>
    <t>Кол-во &lt;v&gt;</t>
  </si>
  <si>
    <t>кг</t>
  </si>
  <si>
    <t xml:space="preserve"> </t>
  </si>
  <si>
    <t>Приложение № 2
к запросу котировок в электронной форме 
от «___» ________ 202_ г. № ___</t>
  </si>
  <si>
    <t xml:space="preserve">При определениеии начальной (максимальной) цены Договора на поставку продуктов питания (бакалея, консервация и пр.) применен метод сопоставимых рыночных цен (анализ рынка). </t>
  </si>
  <si>
    <t>Обоснование начальной (максимальной) цены Договора на поставку продуктов питания (бакалея)</t>
  </si>
  <si>
    <t xml:space="preserve">Мармелад в ассортименте , весовой </t>
  </si>
  <si>
    <t>Корица</t>
  </si>
  <si>
    <t>Куркума</t>
  </si>
  <si>
    <t>Лавровый лист</t>
  </si>
  <si>
    <t>Ванилин</t>
  </si>
  <si>
    <t>Мак фасованный</t>
  </si>
  <si>
    <t xml:space="preserve">Сухари панировочные </t>
  </si>
  <si>
    <t>Кисель с витаминами «Витошка» (аскорбиновая к-та)</t>
  </si>
  <si>
    <t>Напиток с витаминами «Витошка» (аскорбиновая к-та)</t>
  </si>
  <si>
    <t>Крахмал картофельный 200гр</t>
  </si>
  <si>
    <t>Масло растительное раф. дезодор.</t>
  </si>
  <si>
    <t>Сок, 1 л.</t>
  </si>
  <si>
    <t>литр</t>
  </si>
  <si>
    <t>Соль поваренная, йодированная</t>
  </si>
  <si>
    <t>Чай черный весовой</t>
  </si>
  <si>
    <t>Мука</t>
  </si>
  <si>
    <t>Сахарный песок</t>
  </si>
  <si>
    <t>Яйцо</t>
  </si>
  <si>
    <t>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</si>
</sst>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0.0000"/>
  </numFmts>
  <fonts count="12" x14ac:knownFonts="1">
    <font>
      <sz val="11"/>
      <color theme="1"/>
      <name val="Calibri"/>
      <scheme val="minor"/>
    </font>
    <font>
      <sz val="10"/>
      <name val="Times New Roman"/>
    </font>
    <font>
      <sz val="12"/>
      <name val="Times New Roman"/>
    </font>
    <font>
      <b/>
      <sz val="12"/>
      <name val="Times New Roman"/>
    </font>
    <font>
      <b/>
      <sz val="11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sz val="11"/>
      <name val="Times New Roman"/>
    </font>
    <font>
      <i/>
      <sz val="11"/>
      <name val="Times New Roman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164" fontId="1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9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9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3</xdr:row>
      <xdr:rowOff>1476374</xdr:rowOff>
    </xdr:from>
    <xdr:to>
      <xdr:col>10</xdr:col>
      <xdr:colOff>600075</xdr:colOff>
      <xdr:row>3</xdr:row>
      <xdr:rowOff>1819275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934575" y="3695699"/>
          <a:ext cx="590550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169208</xdr:colOff>
      <xdr:row>3</xdr:row>
      <xdr:rowOff>1266265</xdr:rowOff>
    </xdr:from>
    <xdr:to>
      <xdr:col>9</xdr:col>
      <xdr:colOff>674033</xdr:colOff>
      <xdr:row>3</xdr:row>
      <xdr:rowOff>1523439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9189383" y="3485590"/>
          <a:ext cx="50482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0"/>
  <sheetViews>
    <sheetView tabSelected="1" topLeftCell="A7" zoomScale="90" zoomScaleNormal="90" workbookViewId="0">
      <selection activeCell="O12" sqref="O12"/>
    </sheetView>
  </sheetViews>
  <sheetFormatPr defaultColWidth="9.140625" defaultRowHeight="12.75" x14ac:dyDescent="0.2"/>
  <cols>
    <col min="1" max="1" width="3.140625" style="1" bestFit="1" customWidth="1"/>
    <col min="2" max="2" width="31" style="1" bestFit="1" customWidth="1"/>
    <col min="3" max="3" width="24.140625" style="1" customWidth="1"/>
    <col min="4" max="4" width="5.85546875" style="1" bestFit="1" customWidth="1"/>
    <col min="5" max="5" width="8.85546875" style="1" bestFit="1" customWidth="1"/>
    <col min="6" max="6" width="15.5703125" style="1" bestFit="1" customWidth="1"/>
    <col min="7" max="7" width="16.28515625" style="1" bestFit="1" customWidth="1"/>
    <col min="8" max="8" width="15.85546875" style="1" bestFit="1" customWidth="1"/>
    <col min="9" max="9" width="16.42578125" style="1" customWidth="1"/>
    <col min="10" max="10" width="13.140625" style="1" bestFit="1" customWidth="1"/>
    <col min="11" max="11" width="9.85546875" style="1" bestFit="1" customWidth="1"/>
    <col min="12" max="12" width="11" style="1" customWidth="1"/>
    <col min="13" max="13" width="14.7109375" style="1" customWidth="1"/>
    <col min="14" max="16384" width="9.140625" style="1"/>
  </cols>
  <sheetData>
    <row r="1" spans="1:13" ht="67.5" customHeight="1" x14ac:dyDescent="0.2">
      <c r="I1" s="25" t="s">
        <v>21</v>
      </c>
      <c r="J1" s="24"/>
      <c r="K1" s="24"/>
      <c r="L1" s="24"/>
      <c r="M1" s="24"/>
    </row>
    <row r="2" spans="1:13" ht="39" customHeight="1" x14ac:dyDescent="0.2">
      <c r="A2" s="26" t="s">
        <v>23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133.5" customHeight="1" x14ac:dyDescent="0.2">
      <c r="A3" s="28" t="s">
        <v>0</v>
      </c>
      <c r="B3" s="28" t="s">
        <v>1</v>
      </c>
      <c r="C3" s="28" t="s">
        <v>2</v>
      </c>
      <c r="D3" s="28" t="s">
        <v>3</v>
      </c>
      <c r="E3" s="28" t="s">
        <v>18</v>
      </c>
      <c r="F3" s="28" t="s">
        <v>4</v>
      </c>
      <c r="G3" s="28"/>
      <c r="H3" s="28"/>
      <c r="I3" s="30" t="s">
        <v>5</v>
      </c>
      <c r="J3" s="30"/>
      <c r="K3" s="30"/>
      <c r="L3" s="31" t="s">
        <v>6</v>
      </c>
      <c r="M3" s="31"/>
    </row>
    <row r="4" spans="1:13" ht="146.25" customHeight="1" x14ac:dyDescent="0.2">
      <c r="A4" s="28"/>
      <c r="B4" s="29"/>
      <c r="C4" s="28"/>
      <c r="D4" s="29"/>
      <c r="E4" s="29"/>
      <c r="F4" s="12" t="s">
        <v>15</v>
      </c>
      <c r="G4" s="12" t="s">
        <v>16</v>
      </c>
      <c r="H4" s="12" t="s">
        <v>17</v>
      </c>
      <c r="I4" s="12" t="s">
        <v>7</v>
      </c>
      <c r="J4" s="12" t="s">
        <v>8</v>
      </c>
      <c r="K4" s="12" t="s">
        <v>9</v>
      </c>
      <c r="L4" s="13" t="s">
        <v>10</v>
      </c>
      <c r="M4" s="13" t="s">
        <v>11</v>
      </c>
    </row>
    <row r="5" spans="1:13" s="2" customFormat="1" ht="31.5" x14ac:dyDescent="0.25">
      <c r="A5" s="3">
        <v>1</v>
      </c>
      <c r="B5" s="18" t="s">
        <v>39</v>
      </c>
      <c r="C5" s="19" t="s">
        <v>14</v>
      </c>
      <c r="D5" s="20" t="s">
        <v>19</v>
      </c>
      <c r="E5" s="16">
        <v>250</v>
      </c>
      <c r="F5" s="16">
        <v>50</v>
      </c>
      <c r="G5" s="17">
        <v>46</v>
      </c>
      <c r="H5" s="17">
        <v>41</v>
      </c>
      <c r="I5" s="17">
        <f t="shared" ref="I5:I17" si="0">AVERAGE(F5:H5)</f>
        <v>45.666666666666664</v>
      </c>
      <c r="J5" s="32">
        <f>SQRT(((SUM((POWER(H5-I5,2)),(POWER(G5-I5,2)),(POWER(F5-I5,2)))/(COLUMNS(F5:H5)-1))))</f>
        <v>4.5092497528228943</v>
      </c>
      <c r="K5" s="32">
        <f>J5/I5*100</f>
        <v>9.8742695317289666</v>
      </c>
      <c r="L5" s="14">
        <f>ROUND(I5,2)</f>
        <v>45.67</v>
      </c>
      <c r="M5" s="14">
        <f>L5*E5</f>
        <v>11417.5</v>
      </c>
    </row>
    <row r="6" spans="1:13" s="2" customFormat="1" ht="31.5" x14ac:dyDescent="0.25">
      <c r="A6" s="3">
        <v>2</v>
      </c>
      <c r="B6" s="18" t="s">
        <v>40</v>
      </c>
      <c r="C6" s="19" t="s">
        <v>14</v>
      </c>
      <c r="D6" s="20" t="s">
        <v>19</v>
      </c>
      <c r="E6" s="16">
        <v>650</v>
      </c>
      <c r="F6" s="16">
        <v>103</v>
      </c>
      <c r="G6" s="17">
        <v>89</v>
      </c>
      <c r="H6" s="17">
        <v>84</v>
      </c>
      <c r="I6" s="17">
        <f t="shared" si="0"/>
        <v>92</v>
      </c>
      <c r="J6" s="32">
        <f t="shared" ref="J6:J21" si="1">SQRT(((SUM((POWER(H6-I6,2)),(POWER(G6-I6,2)),(POWER(F6-I6,2)))/(COLUMNS(F6:H6)-1))))</f>
        <v>9.8488578017961039</v>
      </c>
      <c r="K6" s="32">
        <f t="shared" ref="K6:K21" si="2">J6/I6*100</f>
        <v>10.705280219343591</v>
      </c>
      <c r="L6" s="14">
        <f t="shared" ref="L6:L21" si="3">ROUND(I6,2)</f>
        <v>92</v>
      </c>
      <c r="M6" s="14">
        <f t="shared" ref="M6:M21" si="4">L6*E6</f>
        <v>59800</v>
      </c>
    </row>
    <row r="7" spans="1:13" s="2" customFormat="1" ht="31.5" x14ac:dyDescent="0.25">
      <c r="A7" s="3">
        <v>3</v>
      </c>
      <c r="B7" s="18" t="s">
        <v>41</v>
      </c>
      <c r="C7" s="19" t="s">
        <v>14</v>
      </c>
      <c r="D7" s="20" t="s">
        <v>42</v>
      </c>
      <c r="E7" s="16">
        <v>8000</v>
      </c>
      <c r="F7" s="16">
        <v>15.4</v>
      </c>
      <c r="G7" s="17">
        <v>12</v>
      </c>
      <c r="H7" s="17">
        <v>11.5</v>
      </c>
      <c r="I7" s="17">
        <f t="shared" si="0"/>
        <v>12.966666666666667</v>
      </c>
      <c r="J7" s="32">
        <f t="shared" si="1"/>
        <v>2.1221058723196009</v>
      </c>
      <c r="K7" s="32">
        <f t="shared" si="2"/>
        <v>16.365855056449362</v>
      </c>
      <c r="L7" s="14">
        <f t="shared" si="3"/>
        <v>12.97</v>
      </c>
      <c r="M7" s="14">
        <f t="shared" si="4"/>
        <v>103760</v>
      </c>
    </row>
    <row r="8" spans="1:13" s="2" customFormat="1" ht="31.5" x14ac:dyDescent="0.25">
      <c r="A8" s="3">
        <v>4</v>
      </c>
      <c r="B8" s="18" t="s">
        <v>24</v>
      </c>
      <c r="C8" s="19" t="s">
        <v>14</v>
      </c>
      <c r="D8" s="20" t="s">
        <v>19</v>
      </c>
      <c r="E8" s="16">
        <v>20</v>
      </c>
      <c r="F8" s="16">
        <v>359</v>
      </c>
      <c r="G8" s="17">
        <v>210</v>
      </c>
      <c r="H8" s="17">
        <v>347</v>
      </c>
      <c r="I8" s="17">
        <f t="shared" si="0"/>
        <v>305.33333333333331</v>
      </c>
      <c r="J8" s="32">
        <f t="shared" si="1"/>
        <v>82.778821768211543</v>
      </c>
      <c r="K8" s="32">
        <f t="shared" si="2"/>
        <v>27.110967828016886</v>
      </c>
      <c r="L8" s="14">
        <f t="shared" si="3"/>
        <v>305.33</v>
      </c>
      <c r="M8" s="14">
        <f t="shared" si="4"/>
        <v>6106.5999999999995</v>
      </c>
    </row>
    <row r="9" spans="1:13" s="2" customFormat="1" ht="31.5" x14ac:dyDescent="0.25">
      <c r="A9" s="3">
        <v>5</v>
      </c>
      <c r="B9" s="18" t="s">
        <v>38</v>
      </c>
      <c r="C9" s="19" t="s">
        <v>14</v>
      </c>
      <c r="D9" s="20" t="s">
        <v>19</v>
      </c>
      <c r="E9" s="16">
        <v>8</v>
      </c>
      <c r="F9" s="16">
        <v>499</v>
      </c>
      <c r="G9" s="17">
        <v>350</v>
      </c>
      <c r="H9" s="17">
        <v>286</v>
      </c>
      <c r="I9" s="17">
        <f t="shared" si="0"/>
        <v>378.33333333333331</v>
      </c>
      <c r="J9" s="32">
        <f t="shared" si="1"/>
        <v>109.29013374195007</v>
      </c>
      <c r="K9" s="32">
        <f t="shared" si="2"/>
        <v>28.887260019898697</v>
      </c>
      <c r="L9" s="14">
        <f t="shared" si="3"/>
        <v>378.33</v>
      </c>
      <c r="M9" s="14">
        <f t="shared" si="4"/>
        <v>3026.64</v>
      </c>
    </row>
    <row r="10" spans="1:13" s="2" customFormat="1" ht="31.5" x14ac:dyDescent="0.25">
      <c r="A10" s="3">
        <v>6</v>
      </c>
      <c r="B10" s="18" t="s">
        <v>25</v>
      </c>
      <c r="C10" s="19" t="s">
        <v>14</v>
      </c>
      <c r="D10" s="20" t="s">
        <v>19</v>
      </c>
      <c r="E10" s="16">
        <v>0.5</v>
      </c>
      <c r="F10" s="16">
        <v>2199</v>
      </c>
      <c r="G10" s="16">
        <v>2500</v>
      </c>
      <c r="H10" s="17">
        <v>2200</v>
      </c>
      <c r="I10" s="17">
        <f t="shared" si="0"/>
        <v>2299.6666666666665</v>
      </c>
      <c r="J10" s="32">
        <f t="shared" si="1"/>
        <v>173.4944763770113</v>
      </c>
      <c r="K10" s="32">
        <f t="shared" si="2"/>
        <v>7.5443314847229148</v>
      </c>
      <c r="L10" s="14">
        <f t="shared" si="3"/>
        <v>2299.67</v>
      </c>
      <c r="M10" s="14">
        <f t="shared" si="4"/>
        <v>1149.835</v>
      </c>
    </row>
    <row r="11" spans="1:13" s="2" customFormat="1" ht="31.5" x14ac:dyDescent="0.25">
      <c r="A11" s="3">
        <v>7</v>
      </c>
      <c r="B11" s="18" t="s">
        <v>26</v>
      </c>
      <c r="C11" s="19" t="s">
        <v>14</v>
      </c>
      <c r="D11" s="20" t="s">
        <v>19</v>
      </c>
      <c r="E11" s="16">
        <v>0.5</v>
      </c>
      <c r="F11" s="16">
        <v>2699</v>
      </c>
      <c r="G11" s="17">
        <v>2332.67</v>
      </c>
      <c r="H11" s="17">
        <v>2332.67</v>
      </c>
      <c r="I11" s="17">
        <f t="shared" si="0"/>
        <v>2454.7800000000002</v>
      </c>
      <c r="J11" s="32">
        <f t="shared" si="1"/>
        <v>211.50072411223556</v>
      </c>
      <c r="K11" s="32">
        <f t="shared" si="2"/>
        <v>8.6158728730165439</v>
      </c>
      <c r="L11" s="14">
        <f t="shared" si="3"/>
        <v>2454.7800000000002</v>
      </c>
      <c r="M11" s="14">
        <f t="shared" si="4"/>
        <v>1227.3900000000001</v>
      </c>
    </row>
    <row r="12" spans="1:13" s="2" customFormat="1" ht="31.5" x14ac:dyDescent="0.25">
      <c r="A12" s="3">
        <v>8</v>
      </c>
      <c r="B12" s="18" t="s">
        <v>27</v>
      </c>
      <c r="C12" s="19" t="s">
        <v>14</v>
      </c>
      <c r="D12" s="20" t="s">
        <v>19</v>
      </c>
      <c r="E12" s="16">
        <v>0.2</v>
      </c>
      <c r="F12" s="16">
        <v>1770</v>
      </c>
      <c r="G12" s="17">
        <v>2200</v>
      </c>
      <c r="H12" s="17">
        <v>1350</v>
      </c>
      <c r="I12" s="17">
        <f t="shared" si="0"/>
        <v>1773.3333333333333</v>
      </c>
      <c r="J12" s="32">
        <f t="shared" si="1"/>
        <v>425.00980380849251</v>
      </c>
      <c r="K12" s="32">
        <f t="shared" si="2"/>
        <v>23.9667182598774</v>
      </c>
      <c r="L12" s="14">
        <f t="shared" si="3"/>
        <v>1773.33</v>
      </c>
      <c r="M12" s="14">
        <f t="shared" si="4"/>
        <v>354.666</v>
      </c>
    </row>
    <row r="13" spans="1:13" s="2" customFormat="1" ht="31.5" x14ac:dyDescent="0.25">
      <c r="A13" s="3">
        <v>9</v>
      </c>
      <c r="B13" s="18" t="s">
        <v>28</v>
      </c>
      <c r="C13" s="19" t="s">
        <v>14</v>
      </c>
      <c r="D13" s="20" t="s">
        <v>19</v>
      </c>
      <c r="E13" s="16">
        <v>0.2</v>
      </c>
      <c r="F13" s="16">
        <v>549</v>
      </c>
      <c r="G13" s="17">
        <v>688</v>
      </c>
      <c r="H13" s="17">
        <v>512</v>
      </c>
      <c r="I13" s="17">
        <f t="shared" si="0"/>
        <v>583</v>
      </c>
      <c r="J13" s="32">
        <f t="shared" si="1"/>
        <v>92.795474027562364</v>
      </c>
      <c r="K13" s="32">
        <f t="shared" si="2"/>
        <v>15.916890913818587</v>
      </c>
      <c r="L13" s="14">
        <f t="shared" si="3"/>
        <v>583</v>
      </c>
      <c r="M13" s="14">
        <f t="shared" si="4"/>
        <v>116.60000000000001</v>
      </c>
    </row>
    <row r="14" spans="1:13" s="2" customFormat="1" ht="31.5" x14ac:dyDescent="0.25">
      <c r="A14" s="3">
        <v>10</v>
      </c>
      <c r="B14" s="18" t="s">
        <v>29</v>
      </c>
      <c r="C14" s="19" t="s">
        <v>14</v>
      </c>
      <c r="D14" s="20" t="s">
        <v>19</v>
      </c>
      <c r="E14" s="16">
        <v>5</v>
      </c>
      <c r="F14" s="16">
        <v>720</v>
      </c>
      <c r="G14" s="17">
        <v>670</v>
      </c>
      <c r="H14" s="17">
        <v>800</v>
      </c>
      <c r="I14" s="17">
        <f t="shared" si="0"/>
        <v>730</v>
      </c>
      <c r="J14" s="32">
        <f t="shared" si="1"/>
        <v>65.574385243020004</v>
      </c>
      <c r="K14" s="32">
        <f t="shared" si="2"/>
        <v>8.9827924990438355</v>
      </c>
      <c r="L14" s="14">
        <f t="shared" si="3"/>
        <v>730</v>
      </c>
      <c r="M14" s="14">
        <f t="shared" si="4"/>
        <v>3650</v>
      </c>
    </row>
    <row r="15" spans="1:13" s="2" customFormat="1" ht="31.5" x14ac:dyDescent="0.25">
      <c r="A15" s="3">
        <v>11</v>
      </c>
      <c r="B15" s="18" t="s">
        <v>30</v>
      </c>
      <c r="C15" s="19" t="s">
        <v>14</v>
      </c>
      <c r="D15" s="20" t="s">
        <v>19</v>
      </c>
      <c r="E15" s="16">
        <v>3</v>
      </c>
      <c r="F15" s="16">
        <v>182</v>
      </c>
      <c r="G15" s="17">
        <v>125</v>
      </c>
      <c r="H15" s="17">
        <v>115</v>
      </c>
      <c r="I15" s="17">
        <f t="shared" si="0"/>
        <v>140.66666666666666</v>
      </c>
      <c r="J15" s="32">
        <f t="shared" si="1"/>
        <v>36.143233576055884</v>
      </c>
      <c r="K15" s="32">
        <f t="shared" si="2"/>
        <v>25.694241878712713</v>
      </c>
      <c r="L15" s="14">
        <f t="shared" si="3"/>
        <v>140.66999999999999</v>
      </c>
      <c r="M15" s="14">
        <f t="shared" si="4"/>
        <v>422.01</v>
      </c>
    </row>
    <row r="16" spans="1:13" s="2" customFormat="1" ht="47.25" x14ac:dyDescent="0.25">
      <c r="A16" s="3">
        <v>12</v>
      </c>
      <c r="B16" s="18" t="s">
        <v>31</v>
      </c>
      <c r="C16" s="19" t="s">
        <v>14</v>
      </c>
      <c r="D16" s="20" t="s">
        <v>19</v>
      </c>
      <c r="E16" s="16">
        <v>20</v>
      </c>
      <c r="F16" s="16">
        <v>799.67</v>
      </c>
      <c r="G16" s="16">
        <v>580</v>
      </c>
      <c r="H16" s="17">
        <v>758</v>
      </c>
      <c r="I16" s="17">
        <f t="shared" si="0"/>
        <v>712.55666666666673</v>
      </c>
      <c r="J16" s="32">
        <f t="shared" si="1"/>
        <v>116.67283159902021</v>
      </c>
      <c r="K16" s="32">
        <f t="shared" si="2"/>
        <v>16.373832013222835</v>
      </c>
      <c r="L16" s="14">
        <f t="shared" si="3"/>
        <v>712.56</v>
      </c>
      <c r="M16" s="14">
        <f t="shared" si="4"/>
        <v>14251.199999999999</v>
      </c>
    </row>
    <row r="17" spans="1:13" s="2" customFormat="1" ht="47.25" x14ac:dyDescent="0.25">
      <c r="A17" s="3">
        <v>13</v>
      </c>
      <c r="B17" s="18" t="s">
        <v>32</v>
      </c>
      <c r="C17" s="19" t="s">
        <v>14</v>
      </c>
      <c r="D17" s="20" t="s">
        <v>19</v>
      </c>
      <c r="E17" s="16">
        <v>20</v>
      </c>
      <c r="F17" s="16">
        <v>475</v>
      </c>
      <c r="G17" s="17">
        <v>480</v>
      </c>
      <c r="H17" s="17">
        <v>486</v>
      </c>
      <c r="I17" s="17">
        <f t="shared" si="0"/>
        <v>480.33333333333331</v>
      </c>
      <c r="J17" s="32">
        <f t="shared" si="1"/>
        <v>5.5075705472861021</v>
      </c>
      <c r="K17" s="32">
        <f t="shared" si="2"/>
        <v>1.1466142707743447</v>
      </c>
      <c r="L17" s="14">
        <f t="shared" si="3"/>
        <v>480.33</v>
      </c>
      <c r="M17" s="14">
        <f t="shared" si="4"/>
        <v>9606.6</v>
      </c>
    </row>
    <row r="18" spans="1:13" s="2" customFormat="1" ht="31.5" x14ac:dyDescent="0.25">
      <c r="A18" s="3">
        <v>14</v>
      </c>
      <c r="B18" s="18" t="s">
        <v>33</v>
      </c>
      <c r="C18" s="19" t="s">
        <v>14</v>
      </c>
      <c r="D18" s="20" t="s">
        <v>19</v>
      </c>
      <c r="E18" s="16">
        <v>5</v>
      </c>
      <c r="F18" s="16">
        <v>118</v>
      </c>
      <c r="G18" s="16">
        <v>165</v>
      </c>
      <c r="H18" s="17">
        <v>187</v>
      </c>
      <c r="I18" s="17">
        <f>AVERAGE(F18:H18)</f>
        <v>156.66666666666666</v>
      </c>
      <c r="J18" s="32">
        <f t="shared" si="1"/>
        <v>35.246749259092439</v>
      </c>
      <c r="K18" s="32">
        <f t="shared" si="2"/>
        <v>22.497925058995175</v>
      </c>
      <c r="L18" s="14">
        <f t="shared" si="3"/>
        <v>156.66999999999999</v>
      </c>
      <c r="M18" s="14">
        <f t="shared" si="4"/>
        <v>783.34999999999991</v>
      </c>
    </row>
    <row r="19" spans="1:13" s="2" customFormat="1" ht="31.5" x14ac:dyDescent="0.25">
      <c r="A19" s="3">
        <v>15</v>
      </c>
      <c r="B19" s="18" t="s">
        <v>37</v>
      </c>
      <c r="C19" s="19" t="s">
        <v>14</v>
      </c>
      <c r="D19" s="20" t="s">
        <v>19</v>
      </c>
      <c r="E19" s="16">
        <v>100</v>
      </c>
      <c r="F19" s="16">
        <v>17.5</v>
      </c>
      <c r="G19" s="16">
        <v>19</v>
      </c>
      <c r="H19" s="17">
        <v>17</v>
      </c>
      <c r="I19" s="17">
        <f>AVERAGE(F19:H19)</f>
        <v>17.833333333333332</v>
      </c>
      <c r="J19" s="32">
        <f t="shared" si="1"/>
        <v>1.0408329997330663</v>
      </c>
      <c r="K19" s="32">
        <f t="shared" si="2"/>
        <v>5.8364467274751384</v>
      </c>
      <c r="L19" s="14">
        <f t="shared" si="3"/>
        <v>17.829999999999998</v>
      </c>
      <c r="M19" s="14">
        <f t="shared" si="4"/>
        <v>1782.9999999999998</v>
      </c>
    </row>
    <row r="20" spans="1:13" s="2" customFormat="1" ht="31.5" x14ac:dyDescent="0.25">
      <c r="A20" s="3">
        <v>16</v>
      </c>
      <c r="B20" s="18" t="s">
        <v>34</v>
      </c>
      <c r="C20" s="19" t="s">
        <v>14</v>
      </c>
      <c r="D20" s="20" t="s">
        <v>19</v>
      </c>
      <c r="E20" s="16">
        <v>140</v>
      </c>
      <c r="F20" s="16">
        <v>175</v>
      </c>
      <c r="G20" s="17">
        <v>165</v>
      </c>
      <c r="H20" s="17">
        <v>143</v>
      </c>
      <c r="I20" s="17">
        <f t="shared" ref="I20:I21" si="5">AVERAGE(G20:H20)</f>
        <v>154</v>
      </c>
      <c r="J20" s="32">
        <f t="shared" si="1"/>
        <v>18.479718612576328</v>
      </c>
      <c r="K20" s="32">
        <f t="shared" si="2"/>
        <v>11.999817280893719</v>
      </c>
      <c r="L20" s="14">
        <f t="shared" si="3"/>
        <v>154</v>
      </c>
      <c r="M20" s="14">
        <f t="shared" si="4"/>
        <v>21560</v>
      </c>
    </row>
    <row r="21" spans="1:13" s="2" customFormat="1" ht="27" customHeight="1" x14ac:dyDescent="0.25">
      <c r="A21" s="3">
        <v>17</v>
      </c>
      <c r="B21" s="18" t="s">
        <v>35</v>
      </c>
      <c r="C21" s="19" t="s">
        <v>14</v>
      </c>
      <c r="D21" s="20" t="s">
        <v>36</v>
      </c>
      <c r="E21" s="16">
        <v>900</v>
      </c>
      <c r="F21" s="16">
        <v>67</v>
      </c>
      <c r="G21" s="17">
        <v>98</v>
      </c>
      <c r="H21" s="17">
        <v>100</v>
      </c>
      <c r="I21" s="17">
        <f t="shared" si="5"/>
        <v>99</v>
      </c>
      <c r="J21" s="32">
        <f t="shared" si="1"/>
        <v>22.649503305812249</v>
      </c>
      <c r="K21" s="32">
        <f t="shared" si="2"/>
        <v>22.878286167487122</v>
      </c>
      <c r="L21" s="14">
        <f t="shared" si="3"/>
        <v>99</v>
      </c>
      <c r="M21" s="14">
        <f t="shared" si="4"/>
        <v>89100</v>
      </c>
    </row>
    <row r="22" spans="1:13" s="2" customFormat="1" ht="21" customHeight="1" x14ac:dyDescent="0.25">
      <c r="A22" s="3"/>
      <c r="B22" s="33"/>
      <c r="C22" s="34"/>
      <c r="D22" s="35"/>
      <c r="E22" s="33"/>
      <c r="F22" s="36"/>
      <c r="G22" s="36"/>
      <c r="H22" s="36"/>
      <c r="I22" s="36"/>
      <c r="J22" s="36"/>
      <c r="K22" s="36"/>
      <c r="L22" s="36"/>
      <c r="M22" s="36">
        <f>SUM(M5:M21)</f>
        <v>328115.39100000006</v>
      </c>
    </row>
    <row r="23" spans="1:13" s="2" customFormat="1" ht="21" customHeight="1" x14ac:dyDescent="0.25">
      <c r="A23" s="3"/>
    </row>
    <row r="24" spans="1:13" ht="15.75" customHeight="1" x14ac:dyDescent="0.2">
      <c r="A24" s="21" t="s">
        <v>12</v>
      </c>
      <c r="B24" s="21"/>
      <c r="C24" s="21"/>
      <c r="D24" s="21"/>
      <c r="E24" s="21"/>
      <c r="F24" s="21"/>
      <c r="G24" s="21"/>
      <c r="H24" s="21"/>
      <c r="I24" s="14">
        <f>M22</f>
        <v>328115.39100000006</v>
      </c>
      <c r="J24" s="4" t="s">
        <v>13</v>
      </c>
      <c r="K24" s="15" t="s">
        <v>20</v>
      </c>
      <c r="L24" s="4"/>
      <c r="M24" s="5"/>
    </row>
    <row r="25" spans="1:13" ht="36" customHeight="1" x14ac:dyDescent="0.25">
      <c r="A25" s="22" t="s">
        <v>22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</row>
    <row r="26" spans="1:13" ht="15.75" x14ac:dyDescent="0.25">
      <c r="A26" s="24"/>
      <c r="B26" s="24"/>
      <c r="C26" s="24"/>
      <c r="D26" s="24"/>
      <c r="E26" s="6"/>
      <c r="F26" s="7"/>
      <c r="G26" s="8"/>
      <c r="H26" s="9"/>
      <c r="I26" s="10"/>
      <c r="J26" s="10"/>
      <c r="K26" s="10"/>
      <c r="L26" s="10"/>
      <c r="M26" s="10"/>
    </row>
    <row r="27" spans="1:13" ht="15.75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ht="15.75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30" spans="1:13" x14ac:dyDescent="0.2">
      <c r="I30" s="11"/>
    </row>
  </sheetData>
  <mergeCells count="13">
    <mergeCell ref="A24:H24"/>
    <mergeCell ref="A25:M25"/>
    <mergeCell ref="A26:D26"/>
    <mergeCell ref="I1:M1"/>
    <mergeCell ref="A2:M2"/>
    <mergeCell ref="A3:A4"/>
    <mergeCell ref="B3:B4"/>
    <mergeCell ref="C3:C4"/>
    <mergeCell ref="D3:D4"/>
    <mergeCell ref="E3:E4"/>
    <mergeCell ref="F3:H3"/>
    <mergeCell ref="I3:K3"/>
    <mergeCell ref="L3:M3"/>
  </mergeCells>
  <pageMargins left="0.7" right="0.7" top="0.75" bottom="0.75" header="0.3" footer="0.3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 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ЭТП ТОРГИ-ОНЛАЙН</dc:creator>
  <cp:lastModifiedBy>Григорий Филькин</cp:lastModifiedBy>
  <cp:revision>3</cp:revision>
  <cp:lastPrinted>2024-03-20T11:15:45Z</cp:lastPrinted>
  <dcterms:created xsi:type="dcterms:W3CDTF">2014-05-19T23:28:21Z</dcterms:created>
  <dcterms:modified xsi:type="dcterms:W3CDTF">2025-06-05T10:44:31Z</dcterms:modified>
</cp:coreProperties>
</file>